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5" yWindow="135" windowWidth="18900" windowHeight="7590"/>
  </bookViews>
  <sheets>
    <sheet name="LISTADO WEB" sheetId="27" r:id="rId1"/>
  </sheets>
  <definedNames>
    <definedName name="_xlnm.Print_Area" localSheetId="0">'LISTADO WEB'!$A$1:$L$333</definedName>
  </definedNames>
  <calcPr calcId="144525"/>
</workbook>
</file>

<file path=xl/calcChain.xml><?xml version="1.0" encoding="utf-8"?>
<calcChain xmlns="http://schemas.openxmlformats.org/spreadsheetml/2006/main">
  <c r="J332" i="27" l="1"/>
  <c r="J331" i="27"/>
  <c r="K331" i="27" s="1"/>
  <c r="J328" i="27"/>
  <c r="K328" i="27" s="1"/>
  <c r="J327" i="27"/>
  <c r="K327" i="27" s="1"/>
  <c r="J325" i="27"/>
  <c r="K325" i="27" s="1"/>
  <c r="J324" i="27"/>
  <c r="K324" i="27" s="1"/>
  <c r="J323" i="27"/>
  <c r="K323" i="27" s="1"/>
  <c r="J321" i="27"/>
  <c r="K321" i="27" s="1"/>
  <c r="J319" i="27"/>
  <c r="K319" i="27" s="1"/>
  <c r="L318" i="27"/>
  <c r="J318" i="27"/>
  <c r="K318" i="27" s="1"/>
  <c r="J317" i="27"/>
  <c r="K317" i="27" s="1"/>
  <c r="L313" i="27"/>
  <c r="J313" i="27"/>
  <c r="K313" i="27" s="1"/>
  <c r="J312" i="27"/>
  <c r="K312" i="27" s="1"/>
  <c r="J310" i="27"/>
  <c r="K308" i="27"/>
  <c r="J308" i="27"/>
  <c r="J298" i="27"/>
  <c r="K298" i="27" s="1"/>
  <c r="K297" i="27"/>
  <c r="L297" i="27" s="1"/>
  <c r="J297" i="27"/>
  <c r="J296" i="27"/>
  <c r="K296" i="27" s="1"/>
  <c r="L296" i="27" s="1"/>
  <c r="J293" i="27"/>
  <c r="K293" i="27" s="1"/>
  <c r="J292" i="27"/>
  <c r="K292" i="27" s="1"/>
  <c r="L289" i="27"/>
  <c r="J289" i="27"/>
  <c r="K289" i="27" s="1"/>
  <c r="J288" i="27"/>
  <c r="K288" i="27" s="1"/>
  <c r="J287" i="27"/>
  <c r="K287" i="27" s="1"/>
  <c r="K285" i="27"/>
  <c r="L285" i="27" s="1"/>
  <c r="J284" i="27"/>
  <c r="K284" i="27" s="1"/>
  <c r="J283" i="27"/>
  <c r="K283" i="27" s="1"/>
  <c r="J282" i="27"/>
  <c r="K282" i="27" s="1"/>
  <c r="J281" i="27"/>
  <c r="K281" i="27" s="1"/>
  <c r="J280" i="27"/>
  <c r="K280" i="27" s="1"/>
  <c r="K276" i="27"/>
  <c r="L276" i="27" s="1"/>
  <c r="J276" i="27"/>
  <c r="J274" i="27"/>
  <c r="K274" i="27" s="1"/>
  <c r="L274" i="27" s="1"/>
  <c r="J271" i="27"/>
  <c r="J270" i="27"/>
  <c r="K270" i="27" s="1"/>
  <c r="K261" i="27"/>
  <c r="L261" i="27" s="1"/>
  <c r="L260" i="27"/>
  <c r="K260" i="27"/>
  <c r="K253" i="27"/>
  <c r="L253" i="27" s="1"/>
  <c r="K252" i="27"/>
  <c r="J252" i="27"/>
  <c r="J251" i="27"/>
  <c r="K251" i="27" s="1"/>
  <c r="J250" i="27"/>
  <c r="J249" i="27"/>
  <c r="K249" i="27" s="1"/>
  <c r="J247" i="27"/>
  <c r="K245" i="27"/>
  <c r="J245" i="27"/>
  <c r="J241" i="27"/>
  <c r="K239" i="27"/>
  <c r="L239" i="27" s="1"/>
  <c r="J239" i="27"/>
  <c r="J238" i="27"/>
  <c r="K238" i="27" s="1"/>
  <c r="L238" i="27" s="1"/>
  <c r="L236" i="27"/>
  <c r="K236" i="27"/>
  <c r="J236" i="27"/>
  <c r="K235" i="27"/>
  <c r="J235" i="27"/>
  <c r="L235" i="27" s="1"/>
  <c r="K226" i="27"/>
  <c r="L226" i="27" s="1"/>
  <c r="K225" i="27"/>
  <c r="L225" i="27" s="1"/>
  <c r="K221" i="27"/>
  <c r="L221" i="27" s="1"/>
  <c r="J221" i="27"/>
  <c r="K220" i="27"/>
  <c r="L220" i="27" s="1"/>
  <c r="K219" i="27"/>
  <c r="L219" i="27" s="1"/>
  <c r="K215" i="27"/>
  <c r="L215" i="27" s="1"/>
  <c r="J214" i="27"/>
  <c r="K214" i="27" s="1"/>
  <c r="J213" i="27"/>
  <c r="K213" i="27" s="1"/>
  <c r="J212" i="27"/>
  <c r="K212" i="27" s="1"/>
  <c r="L211" i="27"/>
  <c r="J211" i="27"/>
  <c r="K211" i="27" s="1"/>
  <c r="J210" i="27"/>
  <c r="K210" i="27" s="1"/>
  <c r="J209" i="27"/>
  <c r="K209" i="27" s="1"/>
  <c r="J208" i="27"/>
  <c r="K208" i="27" s="1"/>
  <c r="K207" i="27"/>
  <c r="L207" i="27" s="1"/>
  <c r="J207" i="27"/>
  <c r="K206" i="27"/>
  <c r="L206" i="27" s="1"/>
  <c r="J206" i="27"/>
  <c r="K205" i="27"/>
  <c r="L205" i="27" s="1"/>
  <c r="J205" i="27"/>
  <c r="K204" i="27"/>
  <c r="L204" i="27" s="1"/>
  <c r="J204" i="27"/>
  <c r="K203" i="27"/>
  <c r="L203" i="27" s="1"/>
  <c r="J203" i="27"/>
  <c r="K195" i="27"/>
  <c r="L195" i="27" s="1"/>
  <c r="K194" i="27"/>
  <c r="L194" i="27" s="1"/>
  <c r="K191" i="27"/>
  <c r="J191" i="27"/>
  <c r="L191" i="27" s="1"/>
  <c r="L189" i="27"/>
  <c r="K189" i="27"/>
  <c r="K188" i="27"/>
  <c r="L188" i="27" s="1"/>
  <c r="K184" i="27"/>
  <c r="L184" i="27" s="1"/>
  <c r="L183" i="27"/>
  <c r="J183" i="27"/>
  <c r="K183" i="27" s="1"/>
  <c r="J182" i="27"/>
  <c r="K182" i="27" s="1"/>
  <c r="J181" i="27"/>
  <c r="K181" i="27" s="1"/>
  <c r="J180" i="27"/>
  <c r="K180" i="27" s="1"/>
  <c r="L179" i="27"/>
  <c r="J179" i="27"/>
  <c r="K179" i="27" s="1"/>
  <c r="J178" i="27"/>
  <c r="K178" i="27" s="1"/>
  <c r="J177" i="27"/>
  <c r="K177" i="27" s="1"/>
  <c r="J176" i="27"/>
  <c r="K176" i="27" s="1"/>
  <c r="L175" i="27"/>
  <c r="J175" i="27"/>
  <c r="K175" i="27" s="1"/>
  <c r="J174" i="27"/>
  <c r="K174" i="27" s="1"/>
  <c r="J173" i="27"/>
  <c r="K173" i="27" s="1"/>
  <c r="J165" i="27"/>
  <c r="K165" i="27" s="1"/>
  <c r="L164" i="27"/>
  <c r="K164" i="27"/>
  <c r="K163" i="27"/>
  <c r="L163" i="27" s="1"/>
  <c r="J159" i="27"/>
  <c r="K159" i="27" s="1"/>
  <c r="J158" i="27"/>
  <c r="K158" i="27" s="1"/>
  <c r="J157" i="27"/>
  <c r="K157" i="27" s="1"/>
  <c r="J156" i="27"/>
  <c r="K156" i="27" s="1"/>
  <c r="J155" i="27"/>
  <c r="K155" i="27" s="1"/>
  <c r="J154" i="27"/>
  <c r="K154" i="27" s="1"/>
  <c r="J153" i="27"/>
  <c r="K153" i="27" s="1"/>
  <c r="J152" i="27"/>
  <c r="K152" i="27" s="1"/>
  <c r="J151" i="27"/>
  <c r="K151" i="27" s="1"/>
  <c r="J150" i="27"/>
  <c r="K150" i="27" s="1"/>
  <c r="J149" i="27"/>
  <c r="K149" i="27" s="1"/>
  <c r="J148" i="27"/>
  <c r="K148" i="27" s="1"/>
  <c r="J143" i="27"/>
  <c r="K143" i="27" s="1"/>
  <c r="J142" i="27"/>
  <c r="K142" i="27" s="1"/>
  <c r="J140" i="27"/>
  <c r="K140" i="27" s="1"/>
  <c r="L140" i="27" s="1"/>
  <c r="J139" i="27"/>
  <c r="K139" i="27" s="1"/>
  <c r="L139" i="27" s="1"/>
  <c r="J138" i="27"/>
  <c r="K138" i="27" s="1"/>
  <c r="L138" i="27" s="1"/>
  <c r="J137" i="27"/>
  <c r="K137" i="27" s="1"/>
  <c r="L137" i="27" s="1"/>
  <c r="J136" i="27"/>
  <c r="K136" i="27" s="1"/>
  <c r="L136" i="27" s="1"/>
  <c r="J135" i="27"/>
  <c r="K135" i="27" s="1"/>
  <c r="L135" i="27" s="1"/>
  <c r="J134" i="27"/>
  <c r="K134" i="27" s="1"/>
  <c r="L134" i="27" s="1"/>
  <c r="J133" i="27"/>
  <c r="K133" i="27" s="1"/>
  <c r="L133" i="27" s="1"/>
  <c r="J132" i="27"/>
  <c r="K132" i="27" s="1"/>
  <c r="L132" i="27" s="1"/>
  <c r="J131" i="27"/>
  <c r="K131" i="27" s="1"/>
  <c r="L131" i="27" s="1"/>
  <c r="J130" i="27"/>
  <c r="K130" i="27" s="1"/>
  <c r="L130" i="27" s="1"/>
  <c r="J129" i="27"/>
  <c r="K129" i="27" s="1"/>
  <c r="L129" i="27" s="1"/>
  <c r="J124" i="27"/>
  <c r="K124" i="27" s="1"/>
  <c r="L124" i="27" s="1"/>
  <c r="J123" i="27"/>
  <c r="K123" i="27" s="1"/>
  <c r="L123" i="27" s="1"/>
  <c r="J122" i="27"/>
  <c r="K122" i="27" s="1"/>
  <c r="L122" i="27" s="1"/>
  <c r="J120" i="27"/>
  <c r="K120" i="27" s="1"/>
  <c r="J119" i="27"/>
  <c r="K119" i="27" s="1"/>
  <c r="L118" i="27"/>
  <c r="J118" i="27"/>
  <c r="K118" i="27" s="1"/>
  <c r="J117" i="27"/>
  <c r="K117" i="27" s="1"/>
  <c r="J116" i="27"/>
  <c r="K116" i="27" s="1"/>
  <c r="L116" i="27" s="1"/>
  <c r="J113" i="27"/>
  <c r="J112" i="27"/>
  <c r="K112" i="27" s="1"/>
  <c r="J111" i="27"/>
  <c r="J110" i="27"/>
  <c r="K110" i="27" s="1"/>
  <c r="J109" i="27"/>
  <c r="J104" i="27"/>
  <c r="K104" i="27" s="1"/>
  <c r="J103" i="27"/>
  <c r="J102" i="27"/>
  <c r="K102" i="27" s="1"/>
  <c r="J101" i="27"/>
  <c r="J100" i="27"/>
  <c r="K100" i="27" s="1"/>
  <c r="J99" i="27"/>
  <c r="J98" i="27"/>
  <c r="K98" i="27" s="1"/>
  <c r="J97" i="27"/>
  <c r="J96" i="27"/>
  <c r="K96" i="27" s="1"/>
  <c r="J95" i="27"/>
  <c r="K93" i="27"/>
  <c r="L93" i="27" s="1"/>
  <c r="J93" i="27"/>
  <c r="J91" i="27"/>
  <c r="K91" i="27" s="1"/>
  <c r="J90" i="27"/>
  <c r="K90" i="27" s="1"/>
  <c r="J85" i="27"/>
  <c r="K85" i="27" s="1"/>
  <c r="L84" i="27"/>
  <c r="J84" i="27"/>
  <c r="K84" i="27" s="1"/>
  <c r="J83" i="27"/>
  <c r="K83" i="27" s="1"/>
  <c r="J82" i="27"/>
  <c r="K82" i="27" s="1"/>
  <c r="J81" i="27"/>
  <c r="K81" i="27" s="1"/>
  <c r="L80" i="27"/>
  <c r="J80" i="27"/>
  <c r="K80" i="27" s="1"/>
  <c r="J79" i="27"/>
  <c r="K79" i="27" s="1"/>
  <c r="J78" i="27"/>
  <c r="K78" i="27" s="1"/>
  <c r="J77" i="27"/>
  <c r="K77" i="27" s="1"/>
  <c r="J75" i="27"/>
  <c r="J74" i="27"/>
  <c r="K74" i="27" s="1"/>
  <c r="J73" i="27"/>
  <c r="K71" i="27"/>
  <c r="L71" i="27" s="1"/>
  <c r="J71" i="27"/>
  <c r="K70" i="27"/>
  <c r="L70" i="27" s="1"/>
  <c r="J70" i="27"/>
  <c r="K65" i="27"/>
  <c r="L65" i="27" s="1"/>
  <c r="J65" i="27"/>
  <c r="K64" i="27"/>
  <c r="L64" i="27" s="1"/>
  <c r="J63" i="27"/>
  <c r="K63" i="27" s="1"/>
  <c r="J60" i="27"/>
  <c r="K60" i="27" s="1"/>
  <c r="L60" i="27" s="1"/>
  <c r="J59" i="27"/>
  <c r="K59" i="27" s="1"/>
  <c r="L59" i="27" s="1"/>
  <c r="J58" i="27"/>
  <c r="K58" i="27" s="1"/>
  <c r="L58" i="27" s="1"/>
  <c r="J57" i="27"/>
  <c r="K57" i="27" s="1"/>
  <c r="L57" i="27" s="1"/>
  <c r="J56" i="27"/>
  <c r="K56" i="27" s="1"/>
  <c r="L56" i="27" s="1"/>
  <c r="J55" i="27"/>
  <c r="K55" i="27" s="1"/>
  <c r="L55" i="27" s="1"/>
  <c r="J54" i="27"/>
  <c r="K54" i="27" s="1"/>
  <c r="L54" i="27" s="1"/>
  <c r="J49" i="27"/>
  <c r="K49" i="27" s="1"/>
  <c r="L49" i="27" s="1"/>
  <c r="K48" i="27"/>
  <c r="L48" i="27" s="1"/>
  <c r="J47" i="27"/>
  <c r="K47" i="27" s="1"/>
  <c r="L47" i="27" s="1"/>
  <c r="K46" i="27"/>
  <c r="L46" i="27" s="1"/>
  <c r="J45" i="27"/>
  <c r="K44" i="27"/>
  <c r="J44" i="27"/>
  <c r="J43" i="27"/>
  <c r="J42" i="27"/>
  <c r="K42" i="27" s="1"/>
  <c r="J41" i="27"/>
  <c r="K40" i="27"/>
  <c r="J40" i="27"/>
  <c r="J39" i="27"/>
  <c r="J34" i="27"/>
  <c r="K34" i="27" s="1"/>
  <c r="J33" i="27"/>
  <c r="K33" i="27" s="1"/>
  <c r="J32" i="27"/>
  <c r="K32" i="27" s="1"/>
  <c r="L31" i="27"/>
  <c r="J31" i="27"/>
  <c r="K31" i="27" s="1"/>
  <c r="L30" i="27"/>
  <c r="J30" i="27"/>
  <c r="K30" i="27" s="1"/>
  <c r="K28" i="27"/>
  <c r="J28" i="27"/>
  <c r="K23" i="27"/>
  <c r="J23" i="27"/>
  <c r="K22" i="27"/>
  <c r="J22" i="27"/>
  <c r="K21" i="27"/>
  <c r="J21" i="27"/>
  <c r="K20" i="27"/>
  <c r="J20" i="27"/>
  <c r="K19" i="27"/>
  <c r="J19" i="27"/>
  <c r="J17" i="27"/>
  <c r="K17" i="27" s="1"/>
  <c r="J12" i="27"/>
  <c r="K12" i="27" s="1"/>
  <c r="L11" i="27"/>
  <c r="J11" i="27"/>
  <c r="K11" i="27" s="1"/>
  <c r="L10" i="27"/>
  <c r="J10" i="27"/>
  <c r="K10" i="27" s="1"/>
  <c r="K8" i="27"/>
  <c r="J8" i="27"/>
  <c r="K7" i="27"/>
  <c r="J7" i="27"/>
  <c r="L7" i="27" l="1"/>
  <c r="L22" i="27"/>
  <c r="L33" i="27"/>
  <c r="L78" i="27"/>
  <c r="L90" i="27"/>
  <c r="L173" i="27"/>
  <c r="L181" i="27"/>
  <c r="L213" i="27"/>
  <c r="L95" i="27"/>
  <c r="L97" i="27"/>
  <c r="L99" i="27"/>
  <c r="L103" i="27"/>
  <c r="L109" i="27"/>
  <c r="L111" i="27"/>
  <c r="L283" i="27"/>
  <c r="L298" i="27"/>
  <c r="K310" i="27"/>
  <c r="L310" i="27" s="1"/>
  <c r="L324" i="27"/>
  <c r="L19" i="27"/>
  <c r="L34" i="27"/>
  <c r="L82" i="27"/>
  <c r="K95" i="27"/>
  <c r="K97" i="27"/>
  <c r="K99" i="27"/>
  <c r="K101" i="27"/>
  <c r="L101" i="27" s="1"/>
  <c r="K103" i="27"/>
  <c r="K109" i="27"/>
  <c r="K111" i="27"/>
  <c r="K113" i="27"/>
  <c r="L113" i="27" s="1"/>
  <c r="L120" i="27"/>
  <c r="L177" i="27"/>
  <c r="L209" i="27"/>
  <c r="L252" i="27"/>
  <c r="L281" i="27"/>
  <c r="L288" i="27"/>
  <c r="L292" i="27"/>
  <c r="L321" i="27"/>
  <c r="L331" i="27"/>
  <c r="L96" i="27"/>
  <c r="L98" i="27"/>
  <c r="L100" i="27"/>
  <c r="L102" i="27"/>
  <c r="L104" i="27"/>
  <c r="L110" i="27"/>
  <c r="L112" i="27"/>
  <c r="L23" i="27"/>
  <c r="L17" i="27"/>
  <c r="K45" i="27"/>
  <c r="L45" i="27" s="1"/>
  <c r="L12" i="27"/>
  <c r="L21" i="27"/>
  <c r="L32" i="27"/>
  <c r="L8" i="27"/>
  <c r="L20" i="27"/>
  <c r="L28" i="27"/>
  <c r="K41" i="27"/>
  <c r="L41" i="27" s="1"/>
  <c r="L142" i="27"/>
  <c r="L143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40" i="27"/>
  <c r="L44" i="27"/>
  <c r="L74" i="27"/>
  <c r="K75" i="27"/>
  <c r="L75" i="27" s="1"/>
  <c r="L77" i="27"/>
  <c r="L81" i="27"/>
  <c r="L85" i="27"/>
  <c r="L117" i="27"/>
  <c r="L165" i="27"/>
  <c r="L176" i="27"/>
  <c r="L180" i="27"/>
  <c r="L210" i="27"/>
  <c r="L214" i="27"/>
  <c r="K241" i="27"/>
  <c r="L241" i="27" s="1"/>
  <c r="L249" i="27"/>
  <c r="K250" i="27"/>
  <c r="L250" i="27" s="1"/>
  <c r="L270" i="27"/>
  <c r="K271" i="27"/>
  <c r="L271" i="27" s="1"/>
  <c r="L280" i="27"/>
  <c r="L284" i="27"/>
  <c r="L317" i="27"/>
  <c r="L323" i="27"/>
  <c r="L328" i="27"/>
  <c r="L327" i="27"/>
  <c r="K39" i="27"/>
  <c r="L39" i="27" s="1"/>
  <c r="L42" i="27"/>
  <c r="K43" i="27"/>
  <c r="L43" i="27" s="1"/>
  <c r="L63" i="27"/>
  <c r="K73" i="27"/>
  <c r="L73" i="27" s="1"/>
  <c r="L79" i="27"/>
  <c r="L83" i="27"/>
  <c r="L91" i="27"/>
  <c r="L119" i="27"/>
  <c r="L174" i="27"/>
  <c r="L178" i="27"/>
  <c r="L182" i="27"/>
  <c r="L208" i="27"/>
  <c r="L212" i="27"/>
  <c r="L245" i="27"/>
  <c r="K247" i="27"/>
  <c r="L247" i="27" s="1"/>
  <c r="L251" i="27"/>
  <c r="L282" i="27"/>
  <c r="L287" i="27"/>
  <c r="L293" i="27"/>
  <c r="L308" i="27"/>
  <c r="L312" i="27"/>
  <c r="L319" i="27"/>
  <c r="L325" i="27"/>
  <c r="K332" i="27"/>
  <c r="L332" i="27" s="1"/>
</calcChain>
</file>

<file path=xl/comments1.xml><?xml version="1.0" encoding="utf-8"?>
<comments xmlns="http://schemas.openxmlformats.org/spreadsheetml/2006/main">
  <authors>
    <author>Hernán</author>
  </authors>
  <commentList>
    <comment ref="D253" authorId="0">
      <text>
        <r>
          <rPr>
            <b/>
            <sz val="9"/>
            <color indexed="81"/>
            <rFont val="Tahoma"/>
            <family val="2"/>
          </rPr>
          <t>Hernán:</t>
        </r>
        <r>
          <rPr>
            <sz val="9"/>
            <color indexed="81"/>
            <rFont val="Tahoma"/>
            <family val="2"/>
          </rPr>
          <t xml:space="preserve">
El libro era de otra editorial y el 22 de junio se cambia a SM (antes Ferán)</t>
        </r>
      </text>
    </comment>
  </commentList>
</comments>
</file>

<file path=xl/sharedStrings.xml><?xml version="1.0" encoding="utf-8"?>
<sst xmlns="http://schemas.openxmlformats.org/spreadsheetml/2006/main" count="873" uniqueCount="318">
  <si>
    <t>3 AÑOS</t>
  </si>
  <si>
    <t/>
  </si>
  <si>
    <t>NUEVO HOLA, JESÚS APRENDE Y SONRÍE 3 AÑOS  16</t>
  </si>
  <si>
    <t>4 AÑOS</t>
  </si>
  <si>
    <t>NUEVO HOLA, JESÚS APRENDE Y SONRÍE 4 AÑOS 16</t>
  </si>
  <si>
    <t>5 AÑOS</t>
  </si>
  <si>
    <t>NUEVO HOLA, JESÚS APRENDE Y SONRÍE 5 AÑOS 16</t>
  </si>
  <si>
    <t>2º EP LECTURAS ENSALADA DE LETRAS TRAMPOLÍN-07</t>
  </si>
  <si>
    <t>MY WORLD LEARNER´S DICCIONRY</t>
  </si>
  <si>
    <t>PRIMER CURSO PRIMARIA</t>
  </si>
  <si>
    <t>SEGUNDO CURSO PRIMARIA</t>
  </si>
  <si>
    <t>TERCER CURSO PRIMARIA</t>
  </si>
  <si>
    <t>CUARTO CURSO PRIMARIA</t>
  </si>
  <si>
    <t>LOS PROTECTORES</t>
  </si>
  <si>
    <t xml:space="preserve">5º EP MATEMÁTICAS TRIMESTRES SAVIA-14 </t>
  </si>
  <si>
    <t>LOS FORASTEROS DEL TIEMPO</t>
  </si>
  <si>
    <t xml:space="preserve">6º EP MATEMÁTICAS TRIMESTRAL SAVIA-15 </t>
  </si>
  <si>
    <t>QUINTO CURSO PRIMARIA</t>
  </si>
  <si>
    <t>SEXTO CURSO PRIMARIA</t>
  </si>
  <si>
    <t>1º ESO MATEMÁTICAS SAVIA-15</t>
  </si>
  <si>
    <t>1º ESO BIOLOGÍA Y GEOLOGÍA (MEC-LR-NAV-ARA-MAD, CL) SAVIA-15</t>
  </si>
  <si>
    <t>1º ESO RELIGIÓN ÁGORA SAVIA-15</t>
  </si>
  <si>
    <t>PRIMER CURSO ESO</t>
  </si>
  <si>
    <t>ESO EDUCACIÓN PLÁSTICA, VISUAL Y AUDIOVISUAL SAVIA I -15</t>
  </si>
  <si>
    <t>2º ESO MATEMÁTICAS SAVIA 16</t>
  </si>
  <si>
    <t>2º ESO FÍSICA Y QUÍMICA SAVIA 16</t>
  </si>
  <si>
    <t>2º ESO PROYECTO ÁGORA 16</t>
  </si>
  <si>
    <t>ESO EDUCACIÓN PLÁSTICA, VISUAL Y AUDIOVISUAL SAVIA II-15</t>
  </si>
  <si>
    <t>3º ESO MATEMÁTICAS A (Orientadas a las Enseñanzas Aplicadas) SAVIA-15</t>
  </si>
  <si>
    <t>3º ESO MATEMÁTICAS B (Orientadas a las Enseñanzas Académicas) SAVIA-15</t>
  </si>
  <si>
    <t>3º ESO FÍSICA Y QUÍMICA SAVIA-15</t>
  </si>
  <si>
    <t>3º ESO BIOLOGÍA Y GEOLOGÍA (MEC-LR-NAV-ARA-MAD-AST) SAVIA-15</t>
  </si>
  <si>
    <t>3º ESO RELIGIÓN ÁGORA SAVIA-15</t>
  </si>
  <si>
    <t>4º ESO MATEMÁTICAS B (Orientadas a las Enseñanzas Académicas) SAVIA 16</t>
  </si>
  <si>
    <t>4º ESO MATEMÁTICAS A (Orientadas a las Enseñanzas Aplicadas) SAVIA 16</t>
  </si>
  <si>
    <t>4º ESO FÍSICA Y QUÍMICA SAVIA 16</t>
  </si>
  <si>
    <t>4º ESO BIOLOGÍA Y GEOLOGÍA SAVIA 16</t>
  </si>
  <si>
    <t>4º ESO PROYECTO ÁGORA 16</t>
  </si>
  <si>
    <t>1º BACH. ECONOMÍA SAVIA-15</t>
  </si>
  <si>
    <t>1º BACH. DIBUJO TÉCNICO SAVIA-15</t>
  </si>
  <si>
    <t>2º BACH. ECONOMÍA SAVIA 16</t>
  </si>
  <si>
    <t>2º BACH. DIBUJO TÉCNICO SAVIA 16</t>
  </si>
  <si>
    <t>SEGUNDO CURSO ESO</t>
  </si>
  <si>
    <t>TERCER CURSO ESO</t>
  </si>
  <si>
    <t>CUARTO CURSO ESO</t>
  </si>
  <si>
    <t>PRIMER CURSO BACHILLERATO</t>
  </si>
  <si>
    <t>SEGUNDO CURSO BACHILLERATO</t>
  </si>
  <si>
    <t>SM</t>
  </si>
  <si>
    <t>YO-YO PHONICS.  STORYBOOK STARTER</t>
  </si>
  <si>
    <t>EDELVIVES</t>
  </si>
  <si>
    <t>YO-YO PHONICS.  STORYBOOK 1</t>
  </si>
  <si>
    <t>YO-YO PHONICS.  STORYBOOK 2</t>
  </si>
  <si>
    <t>YO-YO PHONICS.  STORYBOOK 3</t>
  </si>
  <si>
    <t>YO-YO PHONICS.  STORYBOOK 4</t>
  </si>
  <si>
    <t>ANAYA</t>
  </si>
  <si>
    <t>ACE! - 1 CLASS BOOK</t>
  </si>
  <si>
    <t>ACE! - 1 ACTIVITY BOOK</t>
  </si>
  <si>
    <t>OXFORD</t>
  </si>
  <si>
    <t>BY ME</t>
  </si>
  <si>
    <t>ACE! - 2 - ACTIVITY BOOK</t>
  </si>
  <si>
    <t>ACE! - 2 - CLASS BOOK</t>
  </si>
  <si>
    <t>PROBLEMAS 6</t>
  </si>
  <si>
    <t>SANTILLANA - CUADERNOS</t>
  </si>
  <si>
    <t>ACE! - 3 CLASS BOOK</t>
  </si>
  <si>
    <t>ACE! - 3 ACTIVITY BOOK</t>
  </si>
  <si>
    <t>PROBLEMAS 8</t>
  </si>
  <si>
    <t>SANTILLANA</t>
  </si>
  <si>
    <t>ACE! - 4 CLASS BOOK</t>
  </si>
  <si>
    <t>ACE! - 4 ACTIVITY BOOK</t>
  </si>
  <si>
    <t>NATURAL SCIENCE 4 (CAM)</t>
  </si>
  <si>
    <t>CUADERNO DE PROBLEMAS 18</t>
  </si>
  <si>
    <t>ANAYA-BRUÑO</t>
  </si>
  <si>
    <t>ACE! 5º CLASS BOOK</t>
  </si>
  <si>
    <t>ACE! 5º ACTIVITY BOOK</t>
  </si>
  <si>
    <t>NATURAL SCIENCE PRIMARY 5º COMUNIDAD MADRID</t>
  </si>
  <si>
    <t>CUADERNO DE PROBLEMAS Nº 19</t>
  </si>
  <si>
    <t>ANAYA - BRUÑO</t>
  </si>
  <si>
    <t>VICENS VIVES</t>
  </si>
  <si>
    <t>ACE! 6º CLASS BOOK</t>
  </si>
  <si>
    <t>ACE! 6º ACTIVITY BOOK</t>
  </si>
  <si>
    <t>LA LECCION DE AUGUST</t>
  </si>
  <si>
    <t>NUBE DE TINTA</t>
  </si>
  <si>
    <t>EL PAN DE LA GUERRA</t>
  </si>
  <si>
    <t>GEOGRAFIA E HISTORIA</t>
  </si>
  <si>
    <t>TECNOLOGIA, PROGRAMACION Y ROBOTICA 1</t>
  </si>
  <si>
    <t>DONOSTIARRA</t>
  </si>
  <si>
    <t>EDEBE</t>
  </si>
  <si>
    <t>CUADERNILLO COMPRENSION LECTORA 5º ED13</t>
  </si>
  <si>
    <t>CUADERNILLO COMPRENSION LECTORA 6º ED13</t>
  </si>
  <si>
    <t>CULTURA CLASICA. SERIE EVOCA ED15</t>
  </si>
  <si>
    <t>BIOLOGIA Y GEOLOGIA</t>
  </si>
  <si>
    <t>SUCCEED FOR ENGLISH 2 (STUDENT´S BOOK)</t>
  </si>
  <si>
    <t>TECNOLOGIA, PROGRAMACION Y ROBOTICA 2</t>
  </si>
  <si>
    <t>MUSICA II</t>
  </si>
  <si>
    <t>AMBITO CIENTIFICO Y MATEMATICO I</t>
  </si>
  <si>
    <t>EDITEX</t>
  </si>
  <si>
    <t>BRUÑO</t>
  </si>
  <si>
    <t>AMBITO LINGUISTICO Y SOCIAL</t>
  </si>
  <si>
    <t>DIEZ NEGRITOS, AGATA CHRISTIE</t>
  </si>
  <si>
    <t>LAZARILLO DE TORMES</t>
  </si>
  <si>
    <t>SOLUTIONS PRE-INTERMEDIATE</t>
  </si>
  <si>
    <t>TECNOLOGIA, PROGRAMACION Y ROBOTICA 3</t>
  </si>
  <si>
    <t>AMBITO CIENTIFICO Y MATEMATICO II</t>
  </si>
  <si>
    <t>AMBITO LINGUISTICO Y SOCIAL II</t>
  </si>
  <si>
    <t>VICENS-VIVES</t>
  </si>
  <si>
    <t>ECONOMIA</t>
  </si>
  <si>
    <t>TECNOLOGIA</t>
  </si>
  <si>
    <t>CULTURA CLASICA</t>
  </si>
  <si>
    <t>LENGUA Y LITERATURA</t>
  </si>
  <si>
    <t>LA CELESTINA, FERNANDO DE ROJAS</t>
  </si>
  <si>
    <t>CONNECTIONS B2 STUDENT´S</t>
  </si>
  <si>
    <t>BURLINGTON</t>
  </si>
  <si>
    <t>MATEMATICAS I</t>
  </si>
  <si>
    <t>FISICA Y QUIMICA</t>
  </si>
  <si>
    <t>MACGRAW-HILL</t>
  </si>
  <si>
    <t>DIBUJO TECNICO I</t>
  </si>
  <si>
    <t>HISTORIA DEL MUNDO CONTEMPORANEO</t>
  </si>
  <si>
    <t>MATEMATICAS APLICADAS A LAS CIENCIAS SOCIALES</t>
  </si>
  <si>
    <t>TECNOLOGIA INDUSTRIAL I</t>
  </si>
  <si>
    <t>NOUVEAU ROND-POINT B1.1</t>
  </si>
  <si>
    <t>MAISONS DES LANGUES</t>
  </si>
  <si>
    <t>ROMEO Y JULIETA, SHAKESPEARE</t>
  </si>
  <si>
    <t>ALIANZA EDITORIAL</t>
  </si>
  <si>
    <t>OLIVER TWIST, CHARLES DICKENS</t>
  </si>
  <si>
    <t>ADVANCED CONTRAST 2 STUDENT´S</t>
  </si>
  <si>
    <t>EL MISTERIO DE LA CRIPTA EMBRUJADA, EDUARDO MENDOZA</t>
  </si>
  <si>
    <t>FISICA</t>
  </si>
  <si>
    <t>QUIMICA</t>
  </si>
  <si>
    <t>INGLES</t>
  </si>
  <si>
    <t>HISTORIA DE ESPAÑA</t>
  </si>
  <si>
    <t>SIN TEXTO</t>
  </si>
  <si>
    <t>RELIGION</t>
  </si>
  <si>
    <t>BIOLOGIA</t>
  </si>
  <si>
    <t>DIBUJO TECNICO II</t>
  </si>
  <si>
    <t>MATEMATICAS II</t>
  </si>
  <si>
    <t>Hª DE LA FILOSOFIA</t>
  </si>
  <si>
    <t>Hª DEL ARTE</t>
  </si>
  <si>
    <t>GRIEGO II</t>
  </si>
  <si>
    <t>DICCIONARIO BILINGÜE GRIEGO CLASICO-ESPAÑOL</t>
  </si>
  <si>
    <t>VOX</t>
  </si>
  <si>
    <t>LATIN II</t>
  </si>
  <si>
    <t>DICCIONARIO ILUSTRADO LATIN LATINO-ESPAÑOL</t>
  </si>
  <si>
    <t>SIN TEXTO HASTA SEPTIEMBRE</t>
  </si>
  <si>
    <t>GEOGRAFIA</t>
  </si>
  <si>
    <t>TRONCALES DE OPCION</t>
  </si>
  <si>
    <t>COMUNES</t>
  </si>
  <si>
    <t>TRONCALES COMUNES</t>
  </si>
  <si>
    <t>FILOSOFIA</t>
  </si>
  <si>
    <t>E. FISICA</t>
  </si>
  <si>
    <t>LATIN I</t>
  </si>
  <si>
    <t>GRIEGO I</t>
  </si>
  <si>
    <t>HISTORIA DEL M. C.</t>
  </si>
  <si>
    <t>MAT. APLIC. A LAS CC.SS. I</t>
  </si>
  <si>
    <t>MAT. APLIC. A LAS CC.SS. II</t>
  </si>
  <si>
    <t>ESPECIFICAS (NO PROPIAS DE MODALIDAD)</t>
  </si>
  <si>
    <t>TEC. INDUSTRIAL I</t>
  </si>
  <si>
    <t>FRANCES</t>
  </si>
  <si>
    <t>LITERATURA UNIVERSAL</t>
  </si>
  <si>
    <t>AMPLIACION DE LENGUA EXTRANJERA</t>
  </si>
  <si>
    <t>TIC</t>
  </si>
  <si>
    <t>NOUVEAU ROND-POINT B1.2</t>
  </si>
  <si>
    <t>TEC. INDUSTRIAL II</t>
  </si>
  <si>
    <t>TECNOLOGIA INDUSTRIAL II</t>
  </si>
  <si>
    <t>TIC II</t>
  </si>
  <si>
    <t>LENGUA CASTELLANA</t>
  </si>
  <si>
    <t>C.SOCIALES</t>
  </si>
  <si>
    <t>ED. FISICA</t>
  </si>
  <si>
    <t>MODALIDAD</t>
  </si>
  <si>
    <t>CIENCIAS APLICADAS A LA ACTIVIDAD PROFESIONAL</t>
  </si>
  <si>
    <t>INICIACION A LA ACTIVIDAD EMPRENDEDORA Y EMPRESARIAL</t>
  </si>
  <si>
    <t>MATEMATICAS ACADEMICAS</t>
  </si>
  <si>
    <t>MATEMATICAS APLICADAS</t>
  </si>
  <si>
    <t>LATIN</t>
  </si>
  <si>
    <t>ESPECIFICAS Y LIBRE CONFIGURACION</t>
  </si>
  <si>
    <t>CULTURA CIENTIFICA</t>
  </si>
  <si>
    <t>INFORMATICA</t>
  </si>
  <si>
    <t>MUSICA</t>
  </si>
  <si>
    <t>ALUMNOS DE PROGRAMA DE MEJORA DE APRENDIZAJE Y RENDIMIENTO</t>
  </si>
  <si>
    <t>AMBITO CIENTIFICO TECNICO</t>
  </si>
  <si>
    <t>AMBITO DE IDIOMAS</t>
  </si>
  <si>
    <t>C. SOCIALES</t>
  </si>
  <si>
    <t>MATERIAS DE LIBRE CONFIGURACION</t>
  </si>
  <si>
    <t>MATEMATICAS</t>
  </si>
  <si>
    <t>EDUCACION PLASTICA Y VISUAL</t>
  </si>
  <si>
    <t>RECUPERACION DE MATEMATICAS</t>
  </si>
  <si>
    <t>MISMO QUE EL DE MATEMATICAS DE 1º ESO</t>
  </si>
  <si>
    <t>RECUPERACION DE LENGUA</t>
  </si>
  <si>
    <t>MISMO TEXTO QUE LA ASIGNATURA DE MATEMATICAS</t>
  </si>
  <si>
    <t>TALLER DE MUSICA</t>
  </si>
  <si>
    <t>ED. PLASTICA Y VISUAL</t>
  </si>
  <si>
    <t>LENGUA</t>
  </si>
  <si>
    <t>C. NATURALES</t>
  </si>
  <si>
    <t>ARTS</t>
  </si>
  <si>
    <t>NAT. SCIENCE</t>
  </si>
  <si>
    <t>SIN IVA</t>
  </si>
  <si>
    <t xml:space="preserve">IVA </t>
  </si>
  <si>
    <t>TOTAL</t>
  </si>
  <si>
    <t>EL LOBO LUPAS - EL MISTERIO DE LA LUPA ROJA - LECTURAS</t>
  </si>
  <si>
    <t xml:space="preserve">MISMO LIBRO QUE EN 3ESO </t>
  </si>
  <si>
    <t>ESPASA</t>
  </si>
  <si>
    <t>CODIGO BRUÑO LENGUA Y LITERATURA 2 BACHILLERATO</t>
  </si>
  <si>
    <t>CODIGO BRUÑO LENGUA Y LITERATURA 1 BACHILLERATO</t>
  </si>
  <si>
    <t>LATIN - SAVIA</t>
  </si>
  <si>
    <t>NEW THINK DO LEARN NATURAL SCIENCE 2º EP - CLASS BOOK</t>
  </si>
  <si>
    <t>NEW THINK DO LEARN NATURAL SCIENCE 2º EP - ACTIVITY BOOK</t>
  </si>
  <si>
    <t>HOYOS</t>
  </si>
  <si>
    <t>NEW THINK DO LEARN NATURAL SCIENCE 6º EP - CLASS BOOK</t>
  </si>
  <si>
    <t>À PLUS1 LIVRE DE L´ÉLÈVE</t>
  </si>
  <si>
    <t>À PLUS1 CAHIER D´EXERCICES</t>
  </si>
  <si>
    <t>À PLUS2 LIVRE DE L´ÉLÈVE</t>
  </si>
  <si>
    <t>À PLUS2 CAHIER D´EXERCICES</t>
  </si>
  <si>
    <t>FUENTEOVEJUNA</t>
  </si>
  <si>
    <t>À PLUS3 LIVRE DE L´ÉLÈVE</t>
  </si>
  <si>
    <t>À PLUS3 CAHIER D´EXERCICES</t>
  </si>
  <si>
    <t>ELOISA ESTA DEBAJO DE UN ALMENDRO</t>
  </si>
  <si>
    <t>À PLUS4 LIVRE DE L´ÉLÈVE</t>
  </si>
  <si>
    <t>À PLUS4 CAHIER D´EXERCICES</t>
  </si>
  <si>
    <t>DIBUJO TÉCNICO Y DISEÑO</t>
  </si>
  <si>
    <t xml:space="preserve">EL QUIJOTE </t>
  </si>
  <si>
    <t>MYTHOLOGICA</t>
  </si>
  <si>
    <t>CULTURA CLÁSICA</t>
  </si>
  <si>
    <t>LA METAMORFOSIS</t>
  </si>
  <si>
    <t>SEIX BARAL</t>
  </si>
  <si>
    <t>DESTINO</t>
  </si>
  <si>
    <t>NADA (CARMEN LAFORET)</t>
  </si>
  <si>
    <t>NEW THINK DO LEARN NATURAL SCIENCE 6º EP - ACTIVITY BOOK</t>
  </si>
  <si>
    <t>PIENSA INFINITO</t>
  </si>
  <si>
    <t>LENGUA BÁSICO (MAD) MÁS SAVIA 18</t>
  </si>
  <si>
    <t>C. SOCIALES. MAS SAVIA 18 (MAD)</t>
  </si>
  <si>
    <t>RELIGIÓN CATÓLICA NUESTRA CASA (MAD)</t>
  </si>
  <si>
    <t>1º EP LECTURAS ENSALADA DE LETRAS TRAMPOLÍN</t>
  </si>
  <si>
    <t>ARTS &amp; CRAFTS1 + PORFOLIO</t>
  </si>
  <si>
    <t>LENGUA (MAD) MÁS SAVIA 18</t>
  </si>
  <si>
    <t>LECTURAS ¡PON, PON! ¿QUIÉN ES?</t>
  </si>
  <si>
    <t>CIENCIAS SOCIALES (MAD) MAS SAVIA-18</t>
  </si>
  <si>
    <t>ARTS &amp; CRAFTS PRIMARY 2 + PORFOLIO</t>
  </si>
  <si>
    <t>LENGUA PROY. MAS SAVIA-18</t>
  </si>
  <si>
    <t>COMPETENCIA LECTORA 3º</t>
  </si>
  <si>
    <t>RITA Y LOS LADRONES DE TUMBAS</t>
  </si>
  <si>
    <t>COLOR VERDE LADRÓN</t>
  </si>
  <si>
    <t>SOCIALES 3 COMUNIDAD DE MADRID</t>
  </si>
  <si>
    <t>NATURAL SCIENCE (CAM)</t>
  </si>
  <si>
    <t>NUESTRA CASA (MAD)</t>
  </si>
  <si>
    <t>ARTS &amp; CRAFTS 3 + PORFOLIO</t>
  </si>
  <si>
    <t>COMPETENCIA LINGÜÍSTICA 4º</t>
  </si>
  <si>
    <t>ARTS &amp; CRAFTS 4 + PORFOLIO</t>
  </si>
  <si>
    <t>SOPA DE EUROPA</t>
  </si>
  <si>
    <t>LA CAZADORA DE INDIANA JONES</t>
  </si>
  <si>
    <t>ARTS &amp; CRAFTS 5 PUPIL´S BOOK + PORFOLIO</t>
  </si>
  <si>
    <t>CRUZADA EN JEANS</t>
  </si>
  <si>
    <t>MITOS GRIGOS</t>
  </si>
  <si>
    <t>THE REAL MCCOY  &amp; OTHER GHOST STORIES</t>
  </si>
  <si>
    <t>ANAYA PEARSON</t>
  </si>
  <si>
    <t>ARTS &amp; CRAFTS 6 PUPIL´S BOOK + PORFOLIO</t>
  </si>
  <si>
    <t>COMPETENCIA MATEMÁTICA 3º</t>
  </si>
  <si>
    <t>COMPETENCIA MATEMÁTICA 4º</t>
  </si>
  <si>
    <t>INICIA DUAL LENGUA CASTELLANA Y LITERATURA 1º ESO</t>
  </si>
  <si>
    <t>CORAZÓN DE TINTA</t>
  </si>
  <si>
    <t>SIRUELA</t>
  </si>
  <si>
    <t>ADVANCED THINK AHEAD 1 STUDENT´S BOOK</t>
  </si>
  <si>
    <t>ADVANCED THINK AHEAD 1 WORKBOOK</t>
  </si>
  <si>
    <t>INICIA DUAL LENGUA CASTELLANA Y LITERATURA 2º ESO</t>
  </si>
  <si>
    <t>EL CURIOSO INCIDENTE DEL PERRO A MEDIANOCHE</t>
  </si>
  <si>
    <t>SALAMANDRA</t>
  </si>
  <si>
    <t>MENTIRA</t>
  </si>
  <si>
    <t>¿QUIERES SER EL NOVIO DE MI HERMANA?</t>
  </si>
  <si>
    <t>INICIA DUAL LENGUA CASTELLANA Y LITERATURA 3º ESO</t>
  </si>
  <si>
    <t>INICIA DUAL LENGUA CASTELLANA Y LITERATURA 4º ESO</t>
  </si>
  <si>
    <t>SOLUTIONS ELEMENTARY STUDENT´S 2ND EDITION</t>
  </si>
  <si>
    <t>SOLUTIONS ELEMENTARY WORKBOOK</t>
  </si>
  <si>
    <t>FRANKENSTEIN O EL MODERNO PROMETEO</t>
  </si>
  <si>
    <t>BURLINTON</t>
  </si>
  <si>
    <t>ADVANCED THINK AHEAD 4 STUDENT´S</t>
  </si>
  <si>
    <t>ADVANCED THINK AHEAD 4 WORKBOOK</t>
  </si>
  <si>
    <t>RIMAS Y LEYENDAS</t>
  </si>
  <si>
    <t>LATÍN 1º BACHILLERATO</t>
  </si>
  <si>
    <t>EL GUARDIAN ENTRE EL CENTENO</t>
  </si>
  <si>
    <t>INICIA DUAL LITERATURA UNIVERSAL 1º BACHILLERATO</t>
  </si>
  <si>
    <t>LUCES DE BOHEMIA</t>
  </si>
  <si>
    <t>NATURAL SCIENCE 5º PRIMARIA ACTIVITY BOOK</t>
  </si>
  <si>
    <t>MERCADO MEDIEVAL 3 AÑOS NIVEL 1 PROYECTO EXPLORA MEC CASTELLANO ED. 2018</t>
  </si>
  <si>
    <t>MERCADO MEDIEVAL 4 AÑOS NIVEL 2 PROYECTO EXPLORA MEC CASTELLANO ED. 2018</t>
  </si>
  <si>
    <t xml:space="preserve">MERCADO MEDIEVAL 5 AÑOS NIVEL 3 PROYECTO EXPLORA MEC CASTELLANO ED 2018 </t>
  </si>
  <si>
    <t>CASTORIA INFANTIL 3 AÑOS PRIMER TRIMESTRE CAST</t>
  </si>
  <si>
    <t>CASTORIA INFANTIL 3 AÑOS SEGUNDO TRIMESTRE CAST</t>
  </si>
  <si>
    <t>CASTORIA INFANTIL 3 AÑOS TERCER TRIMESTRE CAST</t>
  </si>
  <si>
    <t>CASTORIA INFANTIL 4 AÑOS PRIMER TRIMESTRE CAST</t>
  </si>
  <si>
    <t>CASTORIA INFANTIL 4 AÑOS SEGUNDO TRIMESTRE CAST</t>
  </si>
  <si>
    <t>CASTORIA INFANTIL 4 AÑOS TERCER TRIMESTRE CAST</t>
  </si>
  <si>
    <t>CASTORIA INFANTIL 5 AÑOS PRIMER TRIMESTRE CAST</t>
  </si>
  <si>
    <t>CASTORIA INFANTIL 5 AÑOS SEGUNDO TRIMESTRE CAST</t>
  </si>
  <si>
    <t>CASTORIA INFANTIL 5 AÑOS TERCER TRIMESTRE CAST</t>
  </si>
  <si>
    <t xml:space="preserve">OBJETIVO APROBAR </t>
  </si>
  <si>
    <t>ANATOMÍA APLICADA</t>
  </si>
  <si>
    <t>ANATOMÍA APLICADA 1º BACHILLERATO MEC ED 2017</t>
  </si>
  <si>
    <t>SANTILLANA - LOQUELEO</t>
  </si>
  <si>
    <t>NEW TDL NATURAL 1 CB PK MAD</t>
  </si>
  <si>
    <t>9780194017640</t>
  </si>
  <si>
    <t>ORI 4 THE LOST CITY MP3 PK</t>
  </si>
  <si>
    <t>9780194639507</t>
  </si>
  <si>
    <t>DOMIN 1 SWISS FAMILY ROBINSON MP3 PK</t>
  </si>
  <si>
    <t>ORI 2 SHEEP IN THE SNOW MP3 PK</t>
  </si>
  <si>
    <t>EL CLUB DE LOS RAROS</t>
  </si>
  <si>
    <t>*</t>
  </si>
  <si>
    <t>LENGUA MÁS SAVIA 19</t>
  </si>
  <si>
    <t>SOCIALES MÁS SAVIA 19</t>
  </si>
  <si>
    <t>LENGUA (MAD) MÁS SAVIA 19</t>
  </si>
  <si>
    <t>CIENCIAS SOCIALES (MAD) MÁS SAVIA 18</t>
  </si>
  <si>
    <t>CIENCIAS SOCIALES (MAD) MÁS SAVIA 19</t>
  </si>
  <si>
    <t>MACMILLAN</t>
  </si>
  <si>
    <t>Los libros de francés son los mismos que los del año pasado, pero la editorial este año es Macmillan en lugar de Edebe, y por tanto tienen distinto ISBN. Ambos libros se podrán utilizar indistintamente durante el curso.</t>
  </si>
  <si>
    <t>Nuevo</t>
  </si>
  <si>
    <r>
      <t xml:space="preserve">LAS FAMILIAS QUE VAYAN A QUERER PARTICIPAR EN EL PROGRAMA "ACCEDE" EL CURSO </t>
    </r>
    <r>
      <rPr>
        <b/>
        <sz val="10"/>
        <rFont val="Calibri"/>
        <family val="2"/>
        <scheme val="minor"/>
      </rPr>
      <t>2020-21</t>
    </r>
    <r>
      <rPr>
        <sz val="10"/>
        <rFont val="Calibri"/>
        <family val="2"/>
        <scheme val="minor"/>
      </rPr>
      <t xml:space="preserve">, DEBERÁN ENTREGAR AL FINALIZAR EL PRÓXIMO CURSO 2019-20, EN PERFECTO ESTADO </t>
    </r>
    <r>
      <rPr>
        <b/>
        <sz val="10"/>
        <rFont val="Calibri"/>
        <family val="2"/>
        <scheme val="minor"/>
      </rPr>
      <t>"TODOS" LOS LIBROS SEÑALADOS CON UN * EN NEGRITA</t>
    </r>
    <r>
      <rPr>
        <sz val="10"/>
        <rFont val="Calibri"/>
        <family val="2"/>
        <scheme val="minor"/>
      </rPr>
      <t>. LES RECORDAMOS QUE SE TIENE QUE UTILIZAR UN FORRO NO ADHESIVO Y COLOCAR LA ETIQUETA IDENTIFICATIVA DEL ALUMNO SOBRE EL FORRO.</t>
    </r>
  </si>
  <si>
    <t>MÚSICA 1 SAVIA 18</t>
  </si>
  <si>
    <t xml:space="preserve">MÚSICA 2 SAVIA 18 </t>
  </si>
  <si>
    <t xml:space="preserve">MÚSICA 3 SAVIA 18 </t>
  </si>
  <si>
    <t>MÚSICA 4 SAVIA 19</t>
  </si>
  <si>
    <t>MÚSICA 5 SAVIA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</si>
</sst>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0" fillId="0" borderId="0" xfId="0" applyNumberFormat="1"/>
    <xf numFmtId="1" fontId="4" fillId="0" borderId="0" xfId="0" applyNumberFormat="1" applyFont="1" applyAlignment="1">
      <alignment horizontal="center" vertical="center"/>
    </xf>
    <xf numFmtId="2" fontId="3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1" fillId="0" borderId="0" xfId="0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Alignment="1"/>
    <xf numFmtId="0" fontId="2" fillId="0" borderId="0" xfId="0" applyFont="1" applyFill="1" applyAlignment="1"/>
    <xf numFmtId="2" fontId="3" fillId="0" borderId="0" xfId="0" applyNumberFormat="1" applyFont="1"/>
    <xf numFmtId="0" fontId="2" fillId="0" borderId="0" xfId="0" applyFont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/>
    <xf numFmtId="1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5" xfId="0" applyFont="1" applyBorder="1" applyAlignment="1"/>
    <xf numFmtId="1" fontId="3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1" fontId="7" fillId="0" borderId="0" xfId="0" applyNumberFormat="1" applyFont="1" applyAlignment="1">
      <alignment horizontal="center" vertical="center"/>
    </xf>
    <xf numFmtId="0" fontId="13" fillId="0" borderId="0" xfId="0" applyFont="1" applyFill="1"/>
    <xf numFmtId="1" fontId="7" fillId="0" borderId="0" xfId="0" applyNumberFormat="1" applyFont="1" applyAlignment="1">
      <alignment horizontal="right" vertical="center"/>
    </xf>
    <xf numFmtId="0" fontId="2" fillId="0" borderId="0" xfId="0" applyFont="1" applyFill="1" applyAlignment="1" applyProtection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7"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2:M337"/>
  <sheetViews>
    <sheetView tabSelected="1" zoomScaleNormal="100" zoomScaleSheetLayoutView="100" workbookViewId="0">
      <pane ySplit="6" topLeftCell="A137" activePane="bottomLeft" state="frozen"/>
      <selection activeCell="E34" sqref="E34"/>
      <selection pane="bottomLeft" activeCell="A147" sqref="A147"/>
    </sheetView>
  </sheetViews>
  <sheetFormatPr baseColWidth="10" defaultRowHeight="15" x14ac:dyDescent="0.25"/>
  <cols>
    <col min="1" max="1" width="43.85546875" customWidth="1"/>
    <col min="2" max="2" width="1.85546875" style="20" bestFit="1" customWidth="1"/>
    <col min="3" max="3" width="16.5703125" customWidth="1"/>
    <col min="4" max="4" width="59.5703125" bestFit="1" customWidth="1"/>
    <col min="5" max="5" width="20.42578125" customWidth="1"/>
    <col min="6" max="6" width="11.5703125" hidden="1" customWidth="1"/>
    <col min="7" max="7" width="12.5703125" hidden="1" customWidth="1"/>
    <col min="8" max="9" width="0" hidden="1" customWidth="1"/>
    <col min="10" max="11" width="7.7109375" hidden="1" customWidth="1"/>
    <col min="12" max="12" width="7.85546875" hidden="1" customWidth="1"/>
    <col min="13" max="13" width="7.28515625" customWidth="1"/>
  </cols>
  <sheetData>
    <row r="2" spans="1:13" ht="15" customHeight="1" x14ac:dyDescent="0.25">
      <c r="A2" s="42" t="s">
        <v>312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C4" s="15"/>
      <c r="E4" s="1"/>
      <c r="F4" s="1"/>
      <c r="G4" s="1"/>
    </row>
    <row r="5" spans="1:13" s="1" customFormat="1" x14ac:dyDescent="0.25">
      <c r="B5" s="18"/>
      <c r="C5"/>
      <c r="D5" s="11" t="s">
        <v>0</v>
      </c>
    </row>
    <row r="6" spans="1:13" s="1" customFormat="1" x14ac:dyDescent="0.25">
      <c r="B6" s="18"/>
      <c r="C6" s="15"/>
      <c r="D6"/>
      <c r="J6" s="26" t="s">
        <v>194</v>
      </c>
      <c r="K6" s="26" t="s">
        <v>195</v>
      </c>
      <c r="L6" s="26" t="s">
        <v>196</v>
      </c>
    </row>
    <row r="7" spans="1:13" s="1" customFormat="1" ht="26.25" x14ac:dyDescent="0.25">
      <c r="A7" s="18"/>
      <c r="B7" s="18"/>
      <c r="C7" s="16">
        <v>9788491076957</v>
      </c>
      <c r="D7" s="2" t="s">
        <v>280</v>
      </c>
      <c r="E7" t="s">
        <v>47</v>
      </c>
      <c r="F7" s="3">
        <v>35</v>
      </c>
      <c r="G7" s="3" t="s">
        <v>1</v>
      </c>
      <c r="J7" s="25">
        <f>+F7*0.95</f>
        <v>33.25</v>
      </c>
      <c r="K7" s="25">
        <f>+J7*0.04</f>
        <v>1.33</v>
      </c>
      <c r="L7" s="25">
        <f>+J7+K7</f>
        <v>34.58</v>
      </c>
    </row>
    <row r="8" spans="1:13" s="1" customFormat="1" x14ac:dyDescent="0.25">
      <c r="A8" s="18"/>
      <c r="B8" s="18"/>
      <c r="C8" s="16">
        <v>9788491820864</v>
      </c>
      <c r="D8" s="2" t="s">
        <v>283</v>
      </c>
      <c r="E8" t="s">
        <v>47</v>
      </c>
      <c r="F8" s="3">
        <v>32</v>
      </c>
      <c r="G8" s="3" t="s">
        <v>1</v>
      </c>
      <c r="J8" s="25">
        <f>+F8*0.95</f>
        <v>30.4</v>
      </c>
      <c r="K8" s="25">
        <f>+J8*0.04</f>
        <v>1.216</v>
      </c>
      <c r="L8" s="25">
        <f>+J8+K8</f>
        <v>31.616</v>
      </c>
    </row>
    <row r="9" spans="1:13" s="1" customFormat="1" x14ac:dyDescent="0.25">
      <c r="A9" s="18"/>
      <c r="B9" s="18"/>
      <c r="C9" s="16">
        <v>9788491820871</v>
      </c>
      <c r="D9" s="2" t="s">
        <v>284</v>
      </c>
      <c r="E9" t="s">
        <v>47</v>
      </c>
      <c r="F9" s="3"/>
      <c r="G9" s="3"/>
      <c r="J9" s="25"/>
      <c r="K9" s="25"/>
      <c r="L9" s="25"/>
    </row>
    <row r="10" spans="1:13" s="1" customFormat="1" x14ac:dyDescent="0.25">
      <c r="A10" s="18"/>
      <c r="B10" s="18"/>
      <c r="C10" s="16">
        <v>9788491820888</v>
      </c>
      <c r="D10" s="2" t="s">
        <v>285</v>
      </c>
      <c r="E10" t="s">
        <v>47</v>
      </c>
      <c r="F10" s="3">
        <v>30.5</v>
      </c>
      <c r="G10" s="3" t="s">
        <v>1</v>
      </c>
      <c r="J10" s="25">
        <f>+F10*0.95</f>
        <v>28.974999999999998</v>
      </c>
      <c r="K10" s="25">
        <f>+J10*0.04</f>
        <v>1.159</v>
      </c>
      <c r="L10" s="25">
        <f>+J10+K10</f>
        <v>30.133999999999997</v>
      </c>
    </row>
    <row r="11" spans="1:13" s="4" customFormat="1" x14ac:dyDescent="0.25">
      <c r="A11" s="18" t="s">
        <v>131</v>
      </c>
      <c r="B11" s="18"/>
      <c r="C11" s="16">
        <v>9788467587265</v>
      </c>
      <c r="D11" s="4" t="s">
        <v>2</v>
      </c>
      <c r="E11" t="s">
        <v>47</v>
      </c>
      <c r="F11" s="3">
        <v>13.208</v>
      </c>
      <c r="G11" s="3" t="s">
        <v>1</v>
      </c>
      <c r="J11" s="25">
        <f>+F11*0.95</f>
        <v>12.547599999999999</v>
      </c>
      <c r="K11" s="25">
        <f>+J11*0.04</f>
        <v>0.50190400000000002</v>
      </c>
      <c r="L11" s="25">
        <f>+J11+K11</f>
        <v>13.049503999999999</v>
      </c>
    </row>
    <row r="12" spans="1:13" x14ac:dyDescent="0.25">
      <c r="A12" s="18" t="s">
        <v>128</v>
      </c>
      <c r="B12" s="18"/>
      <c r="C12" s="16">
        <v>9788414002469</v>
      </c>
      <c r="D12" s="2" t="s">
        <v>48</v>
      </c>
      <c r="E12" t="s">
        <v>49</v>
      </c>
      <c r="F12" s="17">
        <v>18.29</v>
      </c>
      <c r="J12" s="25">
        <f>+F12*0.95</f>
        <v>17.375499999999999</v>
      </c>
      <c r="K12" s="25">
        <f>+J12*0.04</f>
        <v>0.69501999999999997</v>
      </c>
      <c r="L12" s="25">
        <f>+J12+K12</f>
        <v>18.070519999999998</v>
      </c>
    </row>
    <row r="13" spans="1:13" x14ac:dyDescent="0.25">
      <c r="A13" s="18"/>
      <c r="B13" s="18"/>
    </row>
    <row r="14" spans="1:13" x14ac:dyDescent="0.25">
      <c r="A14" s="18"/>
      <c r="B14" s="18"/>
      <c r="C14" s="16"/>
      <c r="F14" s="1"/>
      <c r="G14" s="1"/>
      <c r="H14" s="1"/>
    </row>
    <row r="15" spans="1:13" s="1" customFormat="1" x14ac:dyDescent="0.25">
      <c r="A15" s="18"/>
      <c r="B15" s="18"/>
      <c r="C15" s="16"/>
      <c r="D15" s="11" t="s">
        <v>3</v>
      </c>
      <c r="E15"/>
    </row>
    <row r="16" spans="1:13" s="1" customFormat="1" x14ac:dyDescent="0.25">
      <c r="A16" s="18"/>
      <c r="B16" s="18"/>
      <c r="C16" s="16"/>
      <c r="D16"/>
      <c r="E16"/>
    </row>
    <row r="17" spans="1:12" s="4" customFormat="1" ht="26.25" x14ac:dyDescent="0.25">
      <c r="A17" s="18"/>
      <c r="B17" s="18"/>
      <c r="C17" s="16">
        <v>9788491076438</v>
      </c>
      <c r="D17" s="2" t="s">
        <v>281</v>
      </c>
      <c r="E17" t="s">
        <v>47</v>
      </c>
      <c r="F17" s="3">
        <v>35</v>
      </c>
      <c r="G17" s="3" t="s">
        <v>1</v>
      </c>
      <c r="J17" s="25">
        <f t="shared" ref="J17:J23" si="0">+F17*0.95</f>
        <v>33.25</v>
      </c>
      <c r="K17" s="25">
        <f t="shared" ref="K17:K23" si="1">+J17*0.04</f>
        <v>1.33</v>
      </c>
      <c r="L17" s="25">
        <f t="shared" ref="L17:L23" si="2">+J17+K17</f>
        <v>34.58</v>
      </c>
    </row>
    <row r="18" spans="1:12" s="4" customFormat="1" x14ac:dyDescent="0.25">
      <c r="A18" s="18"/>
      <c r="B18" s="18"/>
      <c r="C18" s="16">
        <v>9788491820895</v>
      </c>
      <c r="D18" s="2" t="s">
        <v>286</v>
      </c>
      <c r="E18" t="s">
        <v>47</v>
      </c>
      <c r="F18" s="3"/>
      <c r="G18" s="3"/>
      <c r="J18" s="25"/>
      <c r="K18" s="25"/>
      <c r="L18" s="25"/>
    </row>
    <row r="19" spans="1:12" s="4" customFormat="1" x14ac:dyDescent="0.25">
      <c r="A19" s="18"/>
      <c r="B19" s="18"/>
      <c r="C19" s="16">
        <v>9788491820901</v>
      </c>
      <c r="D19" s="2" t="s">
        <v>287</v>
      </c>
      <c r="E19" t="s">
        <v>47</v>
      </c>
      <c r="F19" s="3">
        <v>32</v>
      </c>
      <c r="G19" s="3" t="s">
        <v>1</v>
      </c>
      <c r="J19" s="25">
        <f t="shared" si="0"/>
        <v>30.4</v>
      </c>
      <c r="K19" s="25">
        <f t="shared" si="1"/>
        <v>1.216</v>
      </c>
      <c r="L19" s="25">
        <f t="shared" si="2"/>
        <v>31.616</v>
      </c>
    </row>
    <row r="20" spans="1:12" s="4" customFormat="1" x14ac:dyDescent="0.25">
      <c r="A20" s="18"/>
      <c r="B20" s="18"/>
      <c r="C20" s="16">
        <v>9788491820918</v>
      </c>
      <c r="D20" s="2" t="s">
        <v>288</v>
      </c>
      <c r="E20" t="s">
        <v>47</v>
      </c>
      <c r="F20" s="3">
        <v>30.5</v>
      </c>
      <c r="G20" s="3" t="s">
        <v>1</v>
      </c>
      <c r="J20" s="25">
        <f t="shared" si="0"/>
        <v>28.974999999999998</v>
      </c>
      <c r="K20" s="25">
        <f t="shared" si="1"/>
        <v>1.159</v>
      </c>
      <c r="L20" s="25">
        <f t="shared" si="2"/>
        <v>30.133999999999997</v>
      </c>
    </row>
    <row r="21" spans="1:12" s="4" customFormat="1" x14ac:dyDescent="0.25">
      <c r="A21" s="18" t="s">
        <v>131</v>
      </c>
      <c r="B21" s="18"/>
      <c r="C21" s="16">
        <v>9788467587272</v>
      </c>
      <c r="D21" s="4" t="s">
        <v>4</v>
      </c>
      <c r="E21" t="s">
        <v>47</v>
      </c>
      <c r="F21" s="3">
        <v>13.208</v>
      </c>
      <c r="G21" s="3" t="s">
        <v>1</v>
      </c>
      <c r="J21" s="25">
        <f t="shared" si="0"/>
        <v>12.547599999999999</v>
      </c>
      <c r="K21" s="25">
        <f t="shared" si="1"/>
        <v>0.50190400000000002</v>
      </c>
      <c r="L21" s="25">
        <f t="shared" si="2"/>
        <v>13.049503999999999</v>
      </c>
    </row>
    <row r="22" spans="1:12" x14ac:dyDescent="0.25">
      <c r="A22" s="18" t="s">
        <v>128</v>
      </c>
      <c r="B22" s="18"/>
      <c r="C22" s="16">
        <v>9788414002483</v>
      </c>
      <c r="D22" s="2" t="s">
        <v>50</v>
      </c>
      <c r="E22" t="s">
        <v>49</v>
      </c>
      <c r="F22" s="17">
        <v>18.29</v>
      </c>
      <c r="J22" s="25">
        <f t="shared" si="0"/>
        <v>17.375499999999999</v>
      </c>
      <c r="K22" s="25">
        <f t="shared" si="1"/>
        <v>0.69501999999999997</v>
      </c>
      <c r="L22" s="25">
        <f t="shared" si="2"/>
        <v>18.070519999999998</v>
      </c>
    </row>
    <row r="23" spans="1:12" x14ac:dyDescent="0.25">
      <c r="C23" s="16">
        <v>9788414002506</v>
      </c>
      <c r="D23" s="2" t="s">
        <v>51</v>
      </c>
      <c r="E23" t="s">
        <v>49</v>
      </c>
      <c r="F23" s="17">
        <v>18.29</v>
      </c>
      <c r="J23" s="25">
        <f t="shared" si="0"/>
        <v>17.375499999999999</v>
      </c>
      <c r="K23" s="25">
        <f t="shared" si="1"/>
        <v>0.69501999999999997</v>
      </c>
      <c r="L23" s="25">
        <f t="shared" si="2"/>
        <v>18.070519999999998</v>
      </c>
    </row>
    <row r="24" spans="1:12" x14ac:dyDescent="0.25">
      <c r="C24" s="16"/>
      <c r="D24" s="2"/>
    </row>
    <row r="25" spans="1:12" x14ac:dyDescent="0.25">
      <c r="C25" s="16"/>
      <c r="F25" s="4"/>
      <c r="G25" s="4"/>
      <c r="H25" s="4"/>
      <c r="I25" s="4"/>
    </row>
    <row r="26" spans="1:12" s="1" customFormat="1" x14ac:dyDescent="0.25">
      <c r="B26" s="18"/>
      <c r="C26" s="16"/>
      <c r="D26" s="11" t="s">
        <v>5</v>
      </c>
      <c r="E26"/>
      <c r="F26" s="4"/>
      <c r="G26" s="4"/>
      <c r="H26" s="4"/>
      <c r="I26" s="4"/>
    </row>
    <row r="27" spans="1:12" s="1" customFormat="1" x14ac:dyDescent="0.25">
      <c r="B27" s="18"/>
      <c r="C27" s="16"/>
      <c r="D27"/>
      <c r="E27"/>
      <c r="F27" s="4"/>
      <c r="G27" s="4"/>
      <c r="H27" s="4"/>
      <c r="I27" s="4"/>
    </row>
    <row r="28" spans="1:12" s="4" customFormat="1" ht="26.25" x14ac:dyDescent="0.25">
      <c r="A28" s="18"/>
      <c r="B28" s="18"/>
      <c r="C28" s="16">
        <v>9788491076964</v>
      </c>
      <c r="D28" s="2" t="s">
        <v>282</v>
      </c>
      <c r="E28" t="s">
        <v>47</v>
      </c>
      <c r="F28" s="3">
        <v>35</v>
      </c>
      <c r="G28" s="3" t="s">
        <v>1</v>
      </c>
      <c r="J28" s="25">
        <f>+F28*0.95</f>
        <v>33.25</v>
      </c>
      <c r="K28" s="25">
        <f>+J28*0.04</f>
        <v>1.33</v>
      </c>
      <c r="L28" s="25">
        <f>+J28+K28</f>
        <v>34.58</v>
      </c>
    </row>
    <row r="29" spans="1:12" s="4" customFormat="1" x14ac:dyDescent="0.25">
      <c r="A29" s="18"/>
      <c r="B29" s="18"/>
      <c r="C29" s="16">
        <v>9788491820925</v>
      </c>
      <c r="D29" s="2" t="s">
        <v>289</v>
      </c>
      <c r="E29" t="s">
        <v>47</v>
      </c>
      <c r="F29" s="3"/>
      <c r="G29" s="3"/>
      <c r="J29" s="25"/>
      <c r="K29" s="25"/>
      <c r="L29" s="25"/>
    </row>
    <row r="30" spans="1:12" s="4" customFormat="1" x14ac:dyDescent="0.25">
      <c r="A30" s="18"/>
      <c r="B30" s="18"/>
      <c r="C30" s="16">
        <v>9788491820932</v>
      </c>
      <c r="D30" s="2" t="s">
        <v>290</v>
      </c>
      <c r="E30" t="s">
        <v>47</v>
      </c>
      <c r="F30" s="3">
        <v>32</v>
      </c>
      <c r="G30" s="3" t="s">
        <v>1</v>
      </c>
      <c r="J30" s="25">
        <f t="shared" ref="J30:J41" si="3">+F30*0.95</f>
        <v>30.4</v>
      </c>
      <c r="K30" s="25">
        <f t="shared" ref="K30:K49" si="4">+J30*0.04</f>
        <v>1.216</v>
      </c>
      <c r="L30" s="25">
        <f t="shared" ref="L30:L49" si="5">+J30+K30</f>
        <v>31.616</v>
      </c>
    </row>
    <row r="31" spans="1:12" s="4" customFormat="1" x14ac:dyDescent="0.25">
      <c r="A31" s="18"/>
      <c r="B31" s="18"/>
      <c r="C31" s="16">
        <v>9788491820949</v>
      </c>
      <c r="D31" s="2" t="s">
        <v>291</v>
      </c>
      <c r="E31" t="s">
        <v>47</v>
      </c>
      <c r="F31" s="3">
        <v>30.5</v>
      </c>
      <c r="G31" s="3" t="s">
        <v>1</v>
      </c>
      <c r="J31" s="25">
        <f t="shared" si="3"/>
        <v>28.974999999999998</v>
      </c>
      <c r="K31" s="25">
        <f t="shared" si="4"/>
        <v>1.159</v>
      </c>
      <c r="L31" s="25">
        <f t="shared" si="5"/>
        <v>30.133999999999997</v>
      </c>
    </row>
    <row r="32" spans="1:12" s="4" customFormat="1" x14ac:dyDescent="0.25">
      <c r="A32" s="18" t="s">
        <v>131</v>
      </c>
      <c r="B32" s="18"/>
      <c r="C32" s="16">
        <v>9788467587289</v>
      </c>
      <c r="D32" s="5" t="s">
        <v>6</v>
      </c>
      <c r="E32" t="s">
        <v>47</v>
      </c>
      <c r="F32" s="3">
        <v>13.208</v>
      </c>
      <c r="G32" s="3" t="s">
        <v>1</v>
      </c>
      <c r="J32" s="25">
        <f t="shared" si="3"/>
        <v>12.547599999999999</v>
      </c>
      <c r="K32" s="25">
        <f t="shared" si="4"/>
        <v>0.50190400000000002</v>
      </c>
      <c r="L32" s="25">
        <f t="shared" si="5"/>
        <v>13.049503999999999</v>
      </c>
    </row>
    <row r="33" spans="1:13" x14ac:dyDescent="0.25">
      <c r="A33" s="18" t="s">
        <v>128</v>
      </c>
      <c r="B33" s="18"/>
      <c r="C33" s="16">
        <v>9788414002520</v>
      </c>
      <c r="D33" s="2" t="s">
        <v>52</v>
      </c>
      <c r="E33" t="s">
        <v>49</v>
      </c>
      <c r="F33" s="17">
        <v>18.829999999999998</v>
      </c>
      <c r="J33" s="25">
        <f t="shared" si="3"/>
        <v>17.888499999999997</v>
      </c>
      <c r="K33" s="25">
        <f t="shared" si="4"/>
        <v>0.71553999999999984</v>
      </c>
      <c r="L33" s="25">
        <f t="shared" si="5"/>
        <v>18.604039999999998</v>
      </c>
    </row>
    <row r="34" spans="1:13" x14ac:dyDescent="0.25">
      <c r="C34" s="16">
        <v>9788414002544</v>
      </c>
      <c r="D34" s="2" t="s">
        <v>53</v>
      </c>
      <c r="E34" t="s">
        <v>49</v>
      </c>
      <c r="F34" s="17">
        <v>18.829999999999998</v>
      </c>
      <c r="G34" s="4"/>
      <c r="H34" s="4"/>
      <c r="J34" s="25">
        <f t="shared" si="3"/>
        <v>17.888499999999997</v>
      </c>
      <c r="K34" s="25">
        <f t="shared" si="4"/>
        <v>0.71553999999999984</v>
      </c>
      <c r="L34" s="25">
        <f t="shared" si="5"/>
        <v>18.604039999999998</v>
      </c>
    </row>
    <row r="35" spans="1:13" x14ac:dyDescent="0.25">
      <c r="C35" s="16"/>
      <c r="D35" s="2"/>
      <c r="F35" s="4"/>
      <c r="G35" s="4"/>
      <c r="H35" s="4"/>
      <c r="J35" s="25"/>
      <c r="K35" s="25"/>
      <c r="L35" s="25"/>
    </row>
    <row r="36" spans="1:13" x14ac:dyDescent="0.25">
      <c r="C36" s="16"/>
      <c r="F36" s="4"/>
      <c r="G36" s="4"/>
      <c r="H36" s="4"/>
      <c r="J36" s="25"/>
      <c r="K36" s="25"/>
      <c r="L36" s="25"/>
    </row>
    <row r="37" spans="1:13" s="4" customFormat="1" x14ac:dyDescent="0.25">
      <c r="B37" s="7"/>
      <c r="C37" s="16"/>
      <c r="D37" s="12" t="s">
        <v>9</v>
      </c>
      <c r="E37"/>
      <c r="J37" s="25"/>
      <c r="K37" s="25"/>
      <c r="L37" s="25"/>
    </row>
    <row r="38" spans="1:13" s="4" customFormat="1" x14ac:dyDescent="0.25">
      <c r="B38" s="7"/>
      <c r="C38" s="16"/>
      <c r="D38"/>
      <c r="E38"/>
      <c r="J38" s="25"/>
      <c r="K38" s="25"/>
      <c r="L38" s="25"/>
    </row>
    <row r="39" spans="1:13" s="4" customFormat="1" x14ac:dyDescent="0.25">
      <c r="A39" s="18" t="s">
        <v>182</v>
      </c>
      <c r="B39" s="18"/>
      <c r="C39" s="16">
        <v>9788491079088</v>
      </c>
      <c r="D39" s="5" t="s">
        <v>226</v>
      </c>
      <c r="E39" t="s">
        <v>47</v>
      </c>
      <c r="F39" s="3" t="s">
        <v>1</v>
      </c>
      <c r="G39" s="3">
        <v>25.237157551999999</v>
      </c>
      <c r="J39" s="25">
        <f>28.7+0.4</f>
        <v>29.099999999999998</v>
      </c>
      <c r="K39" s="25">
        <f t="shared" si="4"/>
        <v>1.1639999999999999</v>
      </c>
      <c r="L39" s="25">
        <f t="shared" si="5"/>
        <v>30.263999999999999</v>
      </c>
      <c r="M39" s="4" t="s">
        <v>311</v>
      </c>
    </row>
    <row r="40" spans="1:13" s="1" customFormat="1" x14ac:dyDescent="0.25">
      <c r="A40" s="18" t="s">
        <v>190</v>
      </c>
      <c r="B40" s="18"/>
      <c r="C40" s="16">
        <v>9788491076117</v>
      </c>
      <c r="D40" s="5" t="s">
        <v>227</v>
      </c>
      <c r="E40" t="s">
        <v>47</v>
      </c>
      <c r="F40" s="3" t="s">
        <v>1</v>
      </c>
      <c r="G40" s="3">
        <v>25.237157551999999</v>
      </c>
      <c r="J40" s="25">
        <f>28.7+0.4</f>
        <v>29.099999999999998</v>
      </c>
      <c r="K40" s="25">
        <f t="shared" si="4"/>
        <v>1.1639999999999999</v>
      </c>
      <c r="L40" s="25">
        <f t="shared" si="5"/>
        <v>30.263999999999999</v>
      </c>
      <c r="M40" s="4" t="s">
        <v>311</v>
      </c>
    </row>
    <row r="41" spans="1:13" s="1" customFormat="1" x14ac:dyDescent="0.25">
      <c r="A41" s="18"/>
      <c r="B41" s="18"/>
      <c r="C41" s="16">
        <v>9788467511987</v>
      </c>
      <c r="D41" s="4" t="s">
        <v>230</v>
      </c>
      <c r="E41" t="s">
        <v>47</v>
      </c>
      <c r="F41" s="3">
        <v>14.47</v>
      </c>
      <c r="G41" s="3" t="s">
        <v>1</v>
      </c>
      <c r="J41" s="25">
        <f t="shared" si="3"/>
        <v>13.746499999999999</v>
      </c>
      <c r="K41" s="25">
        <f t="shared" si="4"/>
        <v>0.54986000000000002</v>
      </c>
      <c r="L41" s="25">
        <f t="shared" si="5"/>
        <v>14.29636</v>
      </c>
    </row>
    <row r="42" spans="1:13" s="1" customFormat="1" x14ac:dyDescent="0.25">
      <c r="A42" s="4"/>
      <c r="B42" s="7"/>
      <c r="C42" s="16">
        <v>9788467845983</v>
      </c>
      <c r="D42" s="4" t="s">
        <v>197</v>
      </c>
      <c r="E42" t="s">
        <v>54</v>
      </c>
      <c r="F42" s="3"/>
      <c r="G42" s="3"/>
      <c r="H42" s="1">
        <v>21.99</v>
      </c>
      <c r="J42" s="25">
        <f>+H42*0.95</f>
        <v>20.890499999999996</v>
      </c>
      <c r="K42" s="25">
        <f t="shared" si="4"/>
        <v>0.83561999999999981</v>
      </c>
      <c r="L42" s="25">
        <f t="shared" si="5"/>
        <v>21.726119999999995</v>
      </c>
    </row>
    <row r="43" spans="1:13" s="1" customFormat="1" x14ac:dyDescent="0.25">
      <c r="A43" s="18" t="s">
        <v>128</v>
      </c>
      <c r="B43" s="18"/>
      <c r="C43" s="16">
        <v>9780194006873</v>
      </c>
      <c r="D43" s="4" t="s">
        <v>56</v>
      </c>
      <c r="E43" t="s">
        <v>57</v>
      </c>
      <c r="F43" s="3"/>
      <c r="G43" s="3"/>
      <c r="H43" s="1">
        <v>11.19</v>
      </c>
      <c r="J43" s="25">
        <f>14.9+0.93</f>
        <v>15.83</v>
      </c>
      <c r="K43" s="25">
        <f t="shared" si="4"/>
        <v>0.63319999999999999</v>
      </c>
      <c r="L43" s="25">
        <f t="shared" si="5"/>
        <v>16.463200000000001</v>
      </c>
    </row>
    <row r="44" spans="1:13" s="1" customFormat="1" x14ac:dyDescent="0.25">
      <c r="A44" s="18"/>
      <c r="B44" s="18"/>
      <c r="C44" s="16">
        <v>9780194007665</v>
      </c>
      <c r="D44" s="4" t="s">
        <v>55</v>
      </c>
      <c r="E44" t="s">
        <v>57</v>
      </c>
      <c r="F44" s="3"/>
      <c r="G44" s="3"/>
      <c r="H44" s="1">
        <v>16.04</v>
      </c>
      <c r="J44" s="25">
        <f>21.3+1.39</f>
        <v>22.69</v>
      </c>
      <c r="K44" s="25">
        <f t="shared" si="4"/>
        <v>0.90760000000000007</v>
      </c>
      <c r="L44" s="25">
        <f t="shared" si="5"/>
        <v>23.5976</v>
      </c>
    </row>
    <row r="45" spans="1:13" s="1" customFormat="1" x14ac:dyDescent="0.25">
      <c r="A45" s="18" t="s">
        <v>180</v>
      </c>
      <c r="B45" s="18"/>
      <c r="C45" s="16">
        <v>9788491076278</v>
      </c>
      <c r="D45" s="5" t="s">
        <v>228</v>
      </c>
      <c r="E45" t="s">
        <v>47</v>
      </c>
      <c r="F45" s="3" t="s">
        <v>1</v>
      </c>
      <c r="G45" s="3">
        <v>18.268903263999999</v>
      </c>
      <c r="J45" s="25">
        <f>20.7+0.29</f>
        <v>20.99</v>
      </c>
      <c r="K45" s="25">
        <f t="shared" si="4"/>
        <v>0.8395999999999999</v>
      </c>
      <c r="L45" s="25">
        <f t="shared" si="5"/>
        <v>21.829599999999999</v>
      </c>
      <c r="M45" s="4" t="s">
        <v>311</v>
      </c>
    </row>
    <row r="46" spans="1:13" s="1" customFormat="1" x14ac:dyDescent="0.25">
      <c r="A46" s="18" t="s">
        <v>193</v>
      </c>
      <c r="B46" s="18"/>
      <c r="C46" s="16">
        <v>9780190522391</v>
      </c>
      <c r="D46" s="35" t="s">
        <v>296</v>
      </c>
      <c r="E46" t="s">
        <v>57</v>
      </c>
      <c r="F46" s="3"/>
      <c r="G46" s="3"/>
      <c r="I46" s="1">
        <v>24.2</v>
      </c>
      <c r="J46" s="25">
        <v>20.399999999999999</v>
      </c>
      <c r="K46" s="25">
        <f t="shared" si="4"/>
        <v>0.81599999999999995</v>
      </c>
      <c r="L46" s="25">
        <f t="shared" si="5"/>
        <v>21.215999999999998</v>
      </c>
    </row>
    <row r="47" spans="1:13" s="1" customFormat="1" x14ac:dyDescent="0.25">
      <c r="A47" s="18" t="s">
        <v>131</v>
      </c>
      <c r="B47" s="18"/>
      <c r="C47" s="16">
        <v>9788491076988</v>
      </c>
      <c r="D47" s="4" t="s">
        <v>229</v>
      </c>
      <c r="E47" t="s">
        <v>47</v>
      </c>
      <c r="F47" s="3" t="s">
        <v>1</v>
      </c>
      <c r="G47" s="3">
        <v>17.645881903999999</v>
      </c>
      <c r="J47" s="25">
        <f>20+0.28</f>
        <v>20.28</v>
      </c>
      <c r="K47" s="25">
        <f t="shared" si="4"/>
        <v>0.81120000000000003</v>
      </c>
      <c r="L47" s="25">
        <f t="shared" si="5"/>
        <v>21.091200000000001</v>
      </c>
      <c r="M47" s="4" t="s">
        <v>311</v>
      </c>
    </row>
    <row r="48" spans="1:13" s="1" customFormat="1" x14ac:dyDescent="0.25">
      <c r="A48" s="18" t="s">
        <v>192</v>
      </c>
      <c r="B48" s="18"/>
      <c r="C48" s="16">
        <v>9788469844953</v>
      </c>
      <c r="D48" s="4" t="s">
        <v>231</v>
      </c>
      <c r="E48" t="s">
        <v>54</v>
      </c>
      <c r="F48" s="3"/>
      <c r="G48" s="3"/>
      <c r="I48" s="1">
        <v>30.4</v>
      </c>
      <c r="J48" s="25">
        <v>25</v>
      </c>
      <c r="K48" s="25">
        <f t="shared" si="4"/>
        <v>1</v>
      </c>
      <c r="L48" s="25">
        <f t="shared" si="5"/>
        <v>26</v>
      </c>
      <c r="M48" s="4" t="s">
        <v>311</v>
      </c>
    </row>
    <row r="49" spans="1:13" s="1" customFormat="1" x14ac:dyDescent="0.25">
      <c r="A49" s="7" t="s">
        <v>176</v>
      </c>
      <c r="B49" s="7"/>
      <c r="C49" s="16">
        <v>9788491076063</v>
      </c>
      <c r="D49" s="5" t="s">
        <v>313</v>
      </c>
      <c r="E49" t="s">
        <v>47</v>
      </c>
      <c r="F49" s="3" t="s">
        <v>1</v>
      </c>
      <c r="G49" s="3">
        <v>17.645881903999999</v>
      </c>
      <c r="J49" s="25">
        <f>20+0.28</f>
        <v>20.28</v>
      </c>
      <c r="K49" s="25">
        <f t="shared" si="4"/>
        <v>0.81120000000000003</v>
      </c>
      <c r="L49" s="25">
        <f t="shared" si="5"/>
        <v>21.091200000000001</v>
      </c>
      <c r="M49" s="4" t="s">
        <v>311</v>
      </c>
    </row>
    <row r="50" spans="1:13" s="1" customFormat="1" ht="12.75" x14ac:dyDescent="0.2">
      <c r="B50" s="18"/>
    </row>
    <row r="51" spans="1:13" s="4" customFormat="1" ht="12.75" x14ac:dyDescent="0.2">
      <c r="B51" s="7"/>
    </row>
    <row r="52" spans="1:13" s="6" customFormat="1" x14ac:dyDescent="0.25">
      <c r="B52" s="39"/>
      <c r="C52" s="16"/>
      <c r="D52" s="12" t="s">
        <v>10</v>
      </c>
      <c r="E52"/>
      <c r="F52"/>
      <c r="G52"/>
      <c r="H52"/>
    </row>
    <row r="53" spans="1:13" s="6" customFormat="1" x14ac:dyDescent="0.25">
      <c r="B53" s="39"/>
      <c r="C53" s="16"/>
      <c r="D53"/>
      <c r="E53"/>
      <c r="F53"/>
      <c r="G53"/>
      <c r="H53"/>
    </row>
    <row r="54" spans="1:13" s="6" customFormat="1" x14ac:dyDescent="0.25">
      <c r="A54" s="18" t="s">
        <v>182</v>
      </c>
      <c r="B54" s="18"/>
      <c r="C54" s="16">
        <v>9788491079095</v>
      </c>
      <c r="D54" s="4" t="s">
        <v>226</v>
      </c>
      <c r="E54" t="s">
        <v>47</v>
      </c>
      <c r="F54" s="3" t="s">
        <v>1</v>
      </c>
      <c r="G54" s="3">
        <v>25.237157551999999</v>
      </c>
      <c r="H54"/>
      <c r="J54" s="25">
        <f>28.7+0.4</f>
        <v>29.099999999999998</v>
      </c>
      <c r="K54" s="25">
        <f t="shared" ref="K54:K65" si="6">+J54*0.04</f>
        <v>1.1639999999999999</v>
      </c>
      <c r="L54" s="25">
        <f t="shared" ref="L54:L65" si="7">+J54+K54</f>
        <v>30.263999999999999</v>
      </c>
      <c r="M54" s="4" t="s">
        <v>311</v>
      </c>
    </row>
    <row r="55" spans="1:13" s="4" customFormat="1" x14ac:dyDescent="0.25">
      <c r="A55" s="18" t="s">
        <v>190</v>
      </c>
      <c r="B55" s="18"/>
      <c r="C55" s="16">
        <v>9788491076322</v>
      </c>
      <c r="D55" s="5" t="s">
        <v>232</v>
      </c>
      <c r="E55" t="s">
        <v>47</v>
      </c>
      <c r="F55" s="3" t="s">
        <v>1</v>
      </c>
      <c r="G55" s="3">
        <v>25.237157551999999</v>
      </c>
      <c r="J55" s="25">
        <f>28.7+0.4</f>
        <v>29.099999999999998</v>
      </c>
      <c r="K55" s="25">
        <f t="shared" si="6"/>
        <v>1.1639999999999999</v>
      </c>
      <c r="L55" s="25">
        <f t="shared" si="7"/>
        <v>30.263999999999999</v>
      </c>
      <c r="M55" s="4" t="s">
        <v>311</v>
      </c>
    </row>
    <row r="56" spans="1:13" s="4" customFormat="1" x14ac:dyDescent="0.25">
      <c r="A56" s="18"/>
      <c r="B56" s="18"/>
      <c r="C56" s="16">
        <v>9788468042961</v>
      </c>
      <c r="D56" s="4" t="s">
        <v>233</v>
      </c>
      <c r="E56" t="s">
        <v>66</v>
      </c>
      <c r="F56" s="3">
        <v>18.64</v>
      </c>
      <c r="G56" s="3" t="s">
        <v>1</v>
      </c>
      <c r="J56" s="25">
        <f>+F56*0.95</f>
        <v>17.707999999999998</v>
      </c>
      <c r="K56" s="25">
        <f t="shared" si="6"/>
        <v>0.70831999999999995</v>
      </c>
      <c r="L56" s="25">
        <f t="shared" si="7"/>
        <v>18.416319999999999</v>
      </c>
      <c r="M56" s="4" t="s">
        <v>311</v>
      </c>
    </row>
    <row r="57" spans="1:13" s="4" customFormat="1" x14ac:dyDescent="0.25">
      <c r="B57" s="7"/>
      <c r="C57" s="16">
        <v>9788467513561</v>
      </c>
      <c r="D57" s="4" t="s">
        <v>7</v>
      </c>
      <c r="E57" t="s">
        <v>47</v>
      </c>
      <c r="F57" s="3">
        <v>14.47</v>
      </c>
      <c r="G57" s="3" t="s">
        <v>1</v>
      </c>
      <c r="J57" s="25">
        <f>+F57*0.95</f>
        <v>13.746499999999999</v>
      </c>
      <c r="K57" s="25">
        <f t="shared" si="6"/>
        <v>0.54986000000000002</v>
      </c>
      <c r="L57" s="25">
        <f t="shared" si="7"/>
        <v>14.29636</v>
      </c>
    </row>
    <row r="58" spans="1:13" s="4" customFormat="1" x14ac:dyDescent="0.25">
      <c r="A58" s="18" t="s">
        <v>128</v>
      </c>
      <c r="B58" s="18"/>
      <c r="C58" s="16">
        <v>9780194006880</v>
      </c>
      <c r="D58" s="4" t="s">
        <v>59</v>
      </c>
      <c r="E58" t="s">
        <v>57</v>
      </c>
      <c r="F58" s="3"/>
      <c r="G58" s="3"/>
      <c r="H58" s="1">
        <v>11.19</v>
      </c>
      <c r="I58" s="1"/>
      <c r="J58" s="25">
        <f>14.9+0.93</f>
        <v>15.83</v>
      </c>
      <c r="K58" s="25">
        <f t="shared" si="6"/>
        <v>0.63319999999999999</v>
      </c>
      <c r="L58" s="25">
        <f t="shared" si="7"/>
        <v>16.463200000000001</v>
      </c>
    </row>
    <row r="59" spans="1:13" s="4" customFormat="1" x14ac:dyDescent="0.25">
      <c r="A59" s="18"/>
      <c r="B59" s="18"/>
      <c r="C59" s="16">
        <v>9780194007672</v>
      </c>
      <c r="D59" s="4" t="s">
        <v>60</v>
      </c>
      <c r="E59" t="s">
        <v>57</v>
      </c>
      <c r="F59" s="3"/>
      <c r="G59" s="3"/>
      <c r="H59" s="1">
        <v>16.04</v>
      </c>
      <c r="I59" s="1"/>
      <c r="J59" s="25">
        <f>21.3+1.39</f>
        <v>22.69</v>
      </c>
      <c r="K59" s="25">
        <f t="shared" si="6"/>
        <v>0.90760000000000007</v>
      </c>
      <c r="L59" s="25">
        <f t="shared" si="7"/>
        <v>23.5976</v>
      </c>
    </row>
    <row r="60" spans="1:13" s="4" customFormat="1" x14ac:dyDescent="0.25">
      <c r="A60" s="18" t="s">
        <v>180</v>
      </c>
      <c r="B60" s="18"/>
      <c r="C60" s="16">
        <v>9788491077640</v>
      </c>
      <c r="D60" s="4" t="s">
        <v>234</v>
      </c>
      <c r="E60" t="s">
        <v>47</v>
      </c>
      <c r="F60" s="3" t="s">
        <v>1</v>
      </c>
      <c r="G60" s="3">
        <v>18.268903263999999</v>
      </c>
      <c r="J60" s="25">
        <f>20.7+0.29</f>
        <v>20.99</v>
      </c>
      <c r="K60" s="25">
        <f t="shared" si="6"/>
        <v>0.8395999999999999</v>
      </c>
      <c r="L60" s="25">
        <f t="shared" si="7"/>
        <v>21.829599999999999</v>
      </c>
      <c r="M60" s="4" t="s">
        <v>311</v>
      </c>
    </row>
    <row r="61" spans="1:13" s="4" customFormat="1" x14ac:dyDescent="0.25">
      <c r="A61" s="18" t="s">
        <v>193</v>
      </c>
      <c r="B61" s="18"/>
      <c r="C61" s="16">
        <v>9780190520564</v>
      </c>
      <c r="D61" s="5" t="s">
        <v>203</v>
      </c>
      <c r="E61" t="s">
        <v>57</v>
      </c>
      <c r="F61" s="3"/>
      <c r="G61" s="3"/>
      <c r="I61" s="1"/>
      <c r="J61" s="25"/>
      <c r="K61" s="25"/>
      <c r="L61" s="25"/>
    </row>
    <row r="62" spans="1:13" s="4" customFormat="1" x14ac:dyDescent="0.25">
      <c r="A62" s="18"/>
      <c r="B62" s="18"/>
      <c r="C62" s="16">
        <v>9780190522643</v>
      </c>
      <c r="D62" s="5" t="s">
        <v>204</v>
      </c>
      <c r="E62" t="s">
        <v>57</v>
      </c>
      <c r="F62" s="3"/>
      <c r="G62" s="3"/>
      <c r="I62" s="1"/>
      <c r="J62" s="25"/>
      <c r="K62" s="25"/>
      <c r="L62" s="25"/>
    </row>
    <row r="63" spans="1:13" s="4" customFormat="1" x14ac:dyDescent="0.25">
      <c r="A63" s="18" t="s">
        <v>131</v>
      </c>
      <c r="B63" s="18"/>
      <c r="C63" s="16">
        <v>9788491076995</v>
      </c>
      <c r="D63" s="4" t="s">
        <v>229</v>
      </c>
      <c r="E63" t="s">
        <v>47</v>
      </c>
      <c r="F63" s="3" t="s">
        <v>1</v>
      </c>
      <c r="G63" s="3">
        <v>17.645881903999999</v>
      </c>
      <c r="J63" s="25">
        <f>20+0.28</f>
        <v>20.28</v>
      </c>
      <c r="K63" s="25">
        <f t="shared" si="6"/>
        <v>0.81120000000000003</v>
      </c>
      <c r="L63" s="25">
        <f t="shared" si="7"/>
        <v>21.091200000000001</v>
      </c>
      <c r="M63" s="4" t="s">
        <v>311</v>
      </c>
    </row>
    <row r="64" spans="1:13" s="4" customFormat="1" x14ac:dyDescent="0.25">
      <c r="A64" s="18" t="s">
        <v>192</v>
      </c>
      <c r="B64" s="18"/>
      <c r="C64" s="16">
        <v>9788469844984</v>
      </c>
      <c r="D64" s="4" t="s">
        <v>235</v>
      </c>
      <c r="E64" t="s">
        <v>54</v>
      </c>
      <c r="F64" s="3"/>
      <c r="G64" s="3"/>
      <c r="I64" s="1">
        <v>30.4</v>
      </c>
      <c r="J64" s="25">
        <v>25</v>
      </c>
      <c r="K64" s="25">
        <f t="shared" si="6"/>
        <v>1</v>
      </c>
      <c r="L64" s="25">
        <f t="shared" si="7"/>
        <v>26</v>
      </c>
      <c r="M64" s="4" t="s">
        <v>311</v>
      </c>
    </row>
    <row r="65" spans="1:13" s="4" customFormat="1" x14ac:dyDescent="0.25">
      <c r="A65" s="7" t="s">
        <v>176</v>
      </c>
      <c r="B65" s="7"/>
      <c r="C65" s="16">
        <v>9788491076032</v>
      </c>
      <c r="D65" s="4" t="s">
        <v>314</v>
      </c>
      <c r="E65" t="s">
        <v>47</v>
      </c>
      <c r="F65" s="3" t="s">
        <v>1</v>
      </c>
      <c r="G65" s="3">
        <v>17.645881903999999</v>
      </c>
      <c r="J65" s="25">
        <f>20+0.28</f>
        <v>20.28</v>
      </c>
      <c r="K65" s="25">
        <f t="shared" si="6"/>
        <v>0.81120000000000003</v>
      </c>
      <c r="L65" s="25">
        <f t="shared" si="7"/>
        <v>21.091200000000001</v>
      </c>
      <c r="M65" s="4" t="s">
        <v>311</v>
      </c>
    </row>
    <row r="66" spans="1:13" s="7" customFormat="1" ht="12.75" x14ac:dyDescent="0.2"/>
    <row r="67" spans="1:13" s="4" customFormat="1" ht="12.75" x14ac:dyDescent="0.2">
      <c r="B67" s="7"/>
    </row>
    <row r="68" spans="1:13" s="4" customFormat="1" x14ac:dyDescent="0.25">
      <c r="B68" s="7"/>
      <c r="C68" s="16"/>
      <c r="D68" s="12" t="s">
        <v>11</v>
      </c>
      <c r="E68"/>
      <c r="F68"/>
      <c r="G68"/>
      <c r="H68"/>
    </row>
    <row r="69" spans="1:13" s="4" customFormat="1" x14ac:dyDescent="0.25">
      <c r="B69" s="7"/>
      <c r="C69" s="16"/>
      <c r="D69"/>
      <c r="E69"/>
      <c r="F69"/>
      <c r="G69"/>
      <c r="H69"/>
    </row>
    <row r="70" spans="1:13" s="4" customFormat="1" x14ac:dyDescent="0.25">
      <c r="A70" s="18" t="s">
        <v>182</v>
      </c>
      <c r="B70" s="18" t="s">
        <v>303</v>
      </c>
      <c r="C70" s="38">
        <v>9788491079071</v>
      </c>
      <c r="D70" s="7" t="s">
        <v>226</v>
      </c>
      <c r="E70" s="20" t="s">
        <v>47</v>
      </c>
      <c r="F70" s="3" t="s">
        <v>1</v>
      </c>
      <c r="G70" s="3">
        <v>25.33651644</v>
      </c>
      <c r="H70"/>
      <c r="J70" s="25">
        <f>28.7+0.4+0.1</f>
        <v>29.2</v>
      </c>
      <c r="K70" s="25">
        <f t="shared" ref="K70:K85" si="8">+J70*0.04</f>
        <v>1.1679999999999999</v>
      </c>
      <c r="L70" s="25">
        <f t="shared" ref="L70:L85" si="9">+J70+K70</f>
        <v>30.367999999999999</v>
      </c>
      <c r="M70" s="4" t="s">
        <v>311</v>
      </c>
    </row>
    <row r="71" spans="1:13" s="4" customFormat="1" x14ac:dyDescent="0.25">
      <c r="A71" s="18"/>
      <c r="B71" s="18"/>
      <c r="C71" s="16">
        <v>9788468012506</v>
      </c>
      <c r="D71" s="5" t="s">
        <v>61</v>
      </c>
      <c r="E71" t="s">
        <v>62</v>
      </c>
      <c r="F71" s="3"/>
      <c r="G71" s="3"/>
      <c r="H71">
        <v>4.76</v>
      </c>
      <c r="I71" s="4">
        <v>4.95</v>
      </c>
      <c r="J71" s="25">
        <f>+H71*0.95</f>
        <v>4.5219999999999994</v>
      </c>
      <c r="K71" s="25">
        <f t="shared" si="8"/>
        <v>0.18087999999999999</v>
      </c>
      <c r="L71" s="25">
        <f t="shared" si="9"/>
        <v>4.7028799999999995</v>
      </c>
    </row>
    <row r="72" spans="1:13" s="4" customFormat="1" x14ac:dyDescent="0.25">
      <c r="A72" s="18"/>
      <c r="B72" s="18"/>
      <c r="C72" s="16">
        <v>9788469831359</v>
      </c>
      <c r="D72" s="5" t="s">
        <v>254</v>
      </c>
      <c r="E72" t="s">
        <v>54</v>
      </c>
      <c r="F72" s="3"/>
      <c r="G72" s="3"/>
      <c r="H72"/>
      <c r="J72" s="25"/>
      <c r="K72" s="25"/>
      <c r="L72" s="25"/>
      <c r="M72" s="4" t="s">
        <v>311</v>
      </c>
    </row>
    <row r="73" spans="1:13" s="1" customFormat="1" x14ac:dyDescent="0.25">
      <c r="A73" s="18" t="s">
        <v>190</v>
      </c>
      <c r="B73" s="18" t="s">
        <v>303</v>
      </c>
      <c r="C73" s="38">
        <v>9788491076339</v>
      </c>
      <c r="D73" s="37" t="s">
        <v>236</v>
      </c>
      <c r="E73" s="20" t="s">
        <v>47</v>
      </c>
      <c r="F73" s="3" t="s">
        <v>1</v>
      </c>
      <c r="G73" s="3">
        <v>25.33651644</v>
      </c>
      <c r="J73" s="25">
        <f>28.7+0.4+0.1</f>
        <v>29.2</v>
      </c>
      <c r="K73" s="25">
        <f t="shared" si="8"/>
        <v>1.1679999999999999</v>
      </c>
      <c r="L73" s="25">
        <f t="shared" si="9"/>
        <v>30.367999999999999</v>
      </c>
      <c r="M73" s="4" t="s">
        <v>311</v>
      </c>
    </row>
    <row r="74" spans="1:13" s="1" customFormat="1" x14ac:dyDescent="0.25">
      <c r="A74" s="18"/>
      <c r="B74" s="18"/>
      <c r="C74" s="16">
        <v>9788469831298</v>
      </c>
      <c r="D74" s="4" t="s">
        <v>237</v>
      </c>
      <c r="E74" t="s">
        <v>54</v>
      </c>
      <c r="F74" s="3">
        <v>8.17</v>
      </c>
      <c r="G74" s="3"/>
      <c r="J74" s="25">
        <f>+F74*0.95</f>
        <v>7.7614999999999998</v>
      </c>
      <c r="K74" s="25">
        <f t="shared" si="8"/>
        <v>0.31046000000000001</v>
      </c>
      <c r="L74" s="25">
        <f t="shared" si="9"/>
        <v>8.0719600000000007</v>
      </c>
      <c r="M74" s="4" t="s">
        <v>311</v>
      </c>
    </row>
    <row r="75" spans="1:13" s="1" customFormat="1" x14ac:dyDescent="0.25">
      <c r="A75" s="18"/>
      <c r="B75" s="18"/>
      <c r="C75" s="16">
        <v>9788467594492</v>
      </c>
      <c r="D75" s="4" t="s">
        <v>238</v>
      </c>
      <c r="E75" t="s">
        <v>47</v>
      </c>
      <c r="F75" s="3">
        <v>8.17</v>
      </c>
      <c r="G75" s="3"/>
      <c r="J75" s="25">
        <f>+F75*0.95</f>
        <v>7.7614999999999998</v>
      </c>
      <c r="K75" s="25">
        <f t="shared" si="8"/>
        <v>0.31046000000000001</v>
      </c>
      <c r="L75" s="25">
        <f t="shared" si="9"/>
        <v>8.0719600000000007</v>
      </c>
      <c r="M75" s="4" t="s">
        <v>311</v>
      </c>
    </row>
    <row r="76" spans="1:13" s="1" customFormat="1" x14ac:dyDescent="0.25">
      <c r="A76" s="18"/>
      <c r="B76" s="18"/>
      <c r="C76" s="16">
        <v>9788467590678</v>
      </c>
      <c r="D76" s="4" t="s">
        <v>239</v>
      </c>
      <c r="E76" t="s">
        <v>47</v>
      </c>
      <c r="F76" s="3"/>
      <c r="G76" s="3"/>
      <c r="J76" s="25"/>
      <c r="K76" s="25"/>
      <c r="L76" s="25"/>
      <c r="M76" s="4" t="s">
        <v>311</v>
      </c>
    </row>
    <row r="77" spans="1:13" s="1" customFormat="1" x14ac:dyDescent="0.25">
      <c r="A77" s="18" t="s">
        <v>128</v>
      </c>
      <c r="B77" s="18" t="s">
        <v>303</v>
      </c>
      <c r="C77" s="38">
        <v>9780194007689</v>
      </c>
      <c r="D77" s="7" t="s">
        <v>63</v>
      </c>
      <c r="E77" s="20" t="s">
        <v>57</v>
      </c>
      <c r="F77" s="3"/>
      <c r="G77" s="3"/>
      <c r="H77" s="1">
        <v>16.04</v>
      </c>
      <c r="J77" s="25">
        <f>21.3+1.39</f>
        <v>22.69</v>
      </c>
      <c r="K77" s="25">
        <f t="shared" si="8"/>
        <v>0.90760000000000007</v>
      </c>
      <c r="L77" s="25">
        <f t="shared" si="9"/>
        <v>23.5976</v>
      </c>
    </row>
    <row r="78" spans="1:13" s="1" customFormat="1" x14ac:dyDescent="0.25">
      <c r="A78" s="18"/>
      <c r="B78" s="18"/>
      <c r="C78" s="16">
        <v>9780194006897</v>
      </c>
      <c r="D78" s="4" t="s">
        <v>64</v>
      </c>
      <c r="E78" t="s">
        <v>57</v>
      </c>
      <c r="F78" s="3"/>
      <c r="G78" s="3"/>
      <c r="H78" s="1">
        <v>12.72</v>
      </c>
      <c r="J78" s="25">
        <f>14.9+2.6</f>
        <v>17.5</v>
      </c>
      <c r="K78" s="25">
        <f t="shared" si="8"/>
        <v>0.70000000000000007</v>
      </c>
      <c r="L78" s="25">
        <f t="shared" si="9"/>
        <v>18.2</v>
      </c>
    </row>
    <row r="79" spans="1:13" s="1" customFormat="1" x14ac:dyDescent="0.25">
      <c r="A79" s="18"/>
      <c r="B79" s="18"/>
      <c r="C79" s="16">
        <v>9788415478034</v>
      </c>
      <c r="D79" s="4" t="s">
        <v>8</v>
      </c>
      <c r="E79" t="s">
        <v>47</v>
      </c>
      <c r="F79" s="3">
        <v>19.23</v>
      </c>
      <c r="G79" s="3"/>
      <c r="J79" s="25">
        <f>+F79*0.95</f>
        <v>18.2685</v>
      </c>
      <c r="K79" s="25">
        <f t="shared" si="8"/>
        <v>0.73073999999999995</v>
      </c>
      <c r="L79" s="25">
        <f t="shared" si="9"/>
        <v>18.99924</v>
      </c>
    </row>
    <row r="80" spans="1:13" s="1" customFormat="1" x14ac:dyDescent="0.25">
      <c r="B80" s="18"/>
      <c r="C80" s="16" t="s">
        <v>297</v>
      </c>
      <c r="D80" s="35" t="s">
        <v>301</v>
      </c>
      <c r="E80" t="s">
        <v>57</v>
      </c>
      <c r="F80" s="3">
        <v>6.73</v>
      </c>
      <c r="G80" s="3"/>
      <c r="J80" s="25">
        <f>+F80*0.95</f>
        <v>6.3935000000000004</v>
      </c>
      <c r="K80" s="25">
        <f t="shared" si="8"/>
        <v>0.25574000000000002</v>
      </c>
      <c r="L80" s="25">
        <f t="shared" si="9"/>
        <v>6.6492400000000007</v>
      </c>
    </row>
    <row r="81" spans="1:13" s="1" customFormat="1" x14ac:dyDescent="0.25">
      <c r="A81" s="18" t="s">
        <v>180</v>
      </c>
      <c r="B81" s="18" t="s">
        <v>303</v>
      </c>
      <c r="C81" s="38">
        <v>9788491076421</v>
      </c>
      <c r="D81" s="37" t="s">
        <v>240</v>
      </c>
      <c r="E81" s="20" t="s">
        <v>47</v>
      </c>
      <c r="F81" s="3" t="s">
        <v>1</v>
      </c>
      <c r="G81" s="3">
        <v>18.340828079999998</v>
      </c>
      <c r="J81" s="25">
        <f>20.7+0.29+0.07</f>
        <v>21.06</v>
      </c>
      <c r="K81" s="25">
        <f t="shared" si="8"/>
        <v>0.84239999999999993</v>
      </c>
      <c r="L81" s="25">
        <f t="shared" si="9"/>
        <v>21.9024</v>
      </c>
      <c r="M81" s="4" t="s">
        <v>311</v>
      </c>
    </row>
    <row r="82" spans="1:13" s="1" customFormat="1" x14ac:dyDescent="0.25">
      <c r="A82" s="18" t="s">
        <v>193</v>
      </c>
      <c r="B82" s="18" t="s">
        <v>303</v>
      </c>
      <c r="C82" s="38">
        <v>9780190520656</v>
      </c>
      <c r="D82" s="37" t="s">
        <v>241</v>
      </c>
      <c r="E82" s="20" t="s">
        <v>57</v>
      </c>
      <c r="F82" s="3"/>
      <c r="G82" s="3"/>
      <c r="I82" s="1">
        <v>27.2</v>
      </c>
      <c r="J82" s="1">
        <f>22.9+0.67</f>
        <v>23.57</v>
      </c>
      <c r="K82" s="25">
        <f t="shared" si="8"/>
        <v>0.94280000000000008</v>
      </c>
      <c r="L82" s="25">
        <f t="shared" si="9"/>
        <v>24.512799999999999</v>
      </c>
      <c r="M82" s="4" t="s">
        <v>311</v>
      </c>
    </row>
    <row r="83" spans="1:13" s="1" customFormat="1" x14ac:dyDescent="0.25">
      <c r="A83" s="18" t="s">
        <v>131</v>
      </c>
      <c r="B83" s="18" t="s">
        <v>303</v>
      </c>
      <c r="C83" s="38">
        <v>9788491077008</v>
      </c>
      <c r="D83" s="7" t="s">
        <v>242</v>
      </c>
      <c r="E83" s="20" t="s">
        <v>47</v>
      </c>
      <c r="F83" s="3" t="s">
        <v>1</v>
      </c>
      <c r="G83" s="3">
        <v>18.748150463999998</v>
      </c>
      <c r="J83" s="25">
        <f>20+0.28+1.1</f>
        <v>21.380000000000003</v>
      </c>
      <c r="K83" s="25">
        <f t="shared" si="8"/>
        <v>0.85520000000000007</v>
      </c>
      <c r="L83" s="25">
        <f t="shared" si="9"/>
        <v>22.235200000000003</v>
      </c>
      <c r="M83" s="4" t="s">
        <v>311</v>
      </c>
    </row>
    <row r="84" spans="1:13" s="1" customFormat="1" x14ac:dyDescent="0.25">
      <c r="A84" s="18" t="s">
        <v>192</v>
      </c>
      <c r="B84" s="18"/>
      <c r="C84" s="16">
        <v>9788469845011</v>
      </c>
      <c r="D84" s="4" t="s">
        <v>243</v>
      </c>
      <c r="E84" t="s">
        <v>54</v>
      </c>
      <c r="F84" s="3"/>
      <c r="G84" s="3"/>
      <c r="I84" s="1">
        <v>30.4</v>
      </c>
      <c r="J84" s="1">
        <f>25+0.77</f>
        <v>25.77</v>
      </c>
      <c r="K84" s="25">
        <f t="shared" si="8"/>
        <v>1.0307999999999999</v>
      </c>
      <c r="L84" s="25">
        <f t="shared" si="9"/>
        <v>26.800799999999999</v>
      </c>
      <c r="M84" s="4" t="s">
        <v>311</v>
      </c>
    </row>
    <row r="85" spans="1:13" s="1" customFormat="1" x14ac:dyDescent="0.25">
      <c r="A85" s="7" t="s">
        <v>176</v>
      </c>
      <c r="B85" s="7" t="s">
        <v>303</v>
      </c>
      <c r="C85" s="38">
        <v>9788491076001</v>
      </c>
      <c r="D85" s="7" t="s">
        <v>315</v>
      </c>
      <c r="E85" s="20" t="s">
        <v>47</v>
      </c>
      <c r="F85" s="3" t="s">
        <v>1</v>
      </c>
      <c r="G85" s="3">
        <v>17.715353880000002</v>
      </c>
      <c r="J85" s="25">
        <f>20+0.28+0.07</f>
        <v>20.350000000000001</v>
      </c>
      <c r="K85" s="25">
        <f t="shared" si="8"/>
        <v>0.81400000000000006</v>
      </c>
      <c r="L85" s="25">
        <f t="shared" si="9"/>
        <v>21.164000000000001</v>
      </c>
      <c r="M85" s="4" t="s">
        <v>311</v>
      </c>
    </row>
    <row r="86" spans="1:13" x14ac:dyDescent="0.25">
      <c r="C86" s="16"/>
    </row>
    <row r="87" spans="1:13" x14ac:dyDescent="0.25">
      <c r="C87" s="16"/>
    </row>
    <row r="88" spans="1:13" s="4" customFormat="1" x14ac:dyDescent="0.25">
      <c r="B88" s="7"/>
      <c r="C88" s="16"/>
      <c r="D88" s="12" t="s">
        <v>12</v>
      </c>
      <c r="E88"/>
      <c r="F88"/>
      <c r="G88"/>
      <c r="H88"/>
    </row>
    <row r="89" spans="1:13" s="4" customFormat="1" x14ac:dyDescent="0.25">
      <c r="B89" s="7"/>
      <c r="C89" s="16"/>
      <c r="D89"/>
      <c r="E89"/>
      <c r="F89"/>
      <c r="G89"/>
      <c r="H89"/>
    </row>
    <row r="90" spans="1:13" s="4" customFormat="1" x14ac:dyDescent="0.25">
      <c r="A90" s="18" t="s">
        <v>182</v>
      </c>
      <c r="B90" s="18" t="s">
        <v>303</v>
      </c>
      <c r="C90" s="38">
        <v>9788491822127</v>
      </c>
      <c r="D90" s="7" t="s">
        <v>226</v>
      </c>
      <c r="E90" s="20" t="s">
        <v>47</v>
      </c>
      <c r="F90" s="3" t="s">
        <v>1</v>
      </c>
      <c r="G90" s="3">
        <v>25.33651644</v>
      </c>
      <c r="H90"/>
      <c r="J90" s="25">
        <f>28.7+0.4+0.1</f>
        <v>29.2</v>
      </c>
      <c r="K90" s="25">
        <f t="shared" ref="K90:K104" si="10">+J90*0.04</f>
        <v>1.1679999999999999</v>
      </c>
      <c r="L90" s="25">
        <f t="shared" ref="L90:L104" si="11">+J90+K90</f>
        <v>30.367999999999999</v>
      </c>
      <c r="M90" s="4" t="s">
        <v>311</v>
      </c>
    </row>
    <row r="91" spans="1:13" s="4" customFormat="1" x14ac:dyDescent="0.25">
      <c r="A91" s="18"/>
      <c r="B91" s="18"/>
      <c r="C91" s="16">
        <v>9788468013053</v>
      </c>
      <c r="D91" s="4" t="s">
        <v>65</v>
      </c>
      <c r="E91" t="s">
        <v>62</v>
      </c>
      <c r="F91" s="3"/>
      <c r="G91" s="3"/>
      <c r="H91">
        <v>4.76</v>
      </c>
      <c r="I91" s="4">
        <v>4.95</v>
      </c>
      <c r="J91" s="25">
        <f>+H91*0.95</f>
        <v>4.5219999999999994</v>
      </c>
      <c r="K91" s="25">
        <f t="shared" si="10"/>
        <v>0.18087999999999999</v>
      </c>
      <c r="L91" s="25">
        <f t="shared" si="11"/>
        <v>4.7028799999999995</v>
      </c>
    </row>
    <row r="92" spans="1:13" s="4" customFormat="1" x14ac:dyDescent="0.25">
      <c r="A92" s="18"/>
      <c r="B92" s="18"/>
      <c r="C92" s="16">
        <v>9788469831366</v>
      </c>
      <c r="D92" s="4" t="s">
        <v>255</v>
      </c>
      <c r="E92" t="s">
        <v>54</v>
      </c>
      <c r="F92" s="3"/>
      <c r="G92" s="3"/>
      <c r="H92"/>
      <c r="J92" s="25"/>
      <c r="K92" s="25"/>
      <c r="L92" s="25"/>
      <c r="M92" s="4" t="s">
        <v>311</v>
      </c>
    </row>
    <row r="93" spans="1:13" s="4" customFormat="1" x14ac:dyDescent="0.25">
      <c r="A93" s="18" t="s">
        <v>190</v>
      </c>
      <c r="B93" s="18" t="s">
        <v>303</v>
      </c>
      <c r="C93" s="38">
        <v>9788491822097</v>
      </c>
      <c r="D93" s="7" t="s">
        <v>304</v>
      </c>
      <c r="E93" s="20" t="s">
        <v>47</v>
      </c>
      <c r="F93" s="3" t="s">
        <v>1</v>
      </c>
      <c r="G93" s="3">
        <v>25.33651644</v>
      </c>
      <c r="J93" s="25">
        <f>28.7+0.4+0.1</f>
        <v>29.2</v>
      </c>
      <c r="K93" s="25">
        <f t="shared" si="10"/>
        <v>1.1679999999999999</v>
      </c>
      <c r="L93" s="25">
        <f t="shared" si="11"/>
        <v>30.367999999999999</v>
      </c>
      <c r="M93" s="4" t="s">
        <v>311</v>
      </c>
    </row>
    <row r="94" spans="1:13" s="4" customFormat="1" x14ac:dyDescent="0.25">
      <c r="A94" s="18"/>
      <c r="B94" s="18"/>
      <c r="C94" s="36">
        <v>9788469831304</v>
      </c>
      <c r="D94" s="4" t="s">
        <v>244</v>
      </c>
      <c r="E94" t="s">
        <v>54</v>
      </c>
      <c r="F94" s="3"/>
      <c r="G94" s="3"/>
      <c r="J94" s="25"/>
      <c r="K94" s="25"/>
      <c r="L94" s="25"/>
      <c r="M94" s="4" t="s">
        <v>311</v>
      </c>
    </row>
    <row r="95" spans="1:13" s="4" customFormat="1" x14ac:dyDescent="0.25">
      <c r="A95" s="34"/>
      <c r="B95" s="34"/>
      <c r="C95" s="36">
        <v>9788467582680</v>
      </c>
      <c r="D95" s="4" t="s">
        <v>302</v>
      </c>
      <c r="E95" t="s">
        <v>47</v>
      </c>
      <c r="F95" s="3">
        <v>8.17</v>
      </c>
      <c r="G95" s="3"/>
      <c r="H95"/>
      <c r="J95" s="25">
        <f>+F95*0.95</f>
        <v>7.7614999999999998</v>
      </c>
      <c r="K95" s="25">
        <f t="shared" si="10"/>
        <v>0.31046000000000001</v>
      </c>
      <c r="L95" s="25">
        <f t="shared" si="11"/>
        <v>8.0719600000000007</v>
      </c>
      <c r="M95" s="4" t="s">
        <v>311</v>
      </c>
    </row>
    <row r="96" spans="1:13" s="4" customFormat="1" x14ac:dyDescent="0.25">
      <c r="A96" s="18"/>
      <c r="B96" s="18"/>
      <c r="C96" s="16">
        <v>9788467587692</v>
      </c>
      <c r="D96" s="4" t="s">
        <v>13</v>
      </c>
      <c r="E96" t="s">
        <v>47</v>
      </c>
      <c r="F96" s="3">
        <v>8.17</v>
      </c>
      <c r="G96" s="3"/>
      <c r="H96"/>
      <c r="J96" s="25">
        <f>+F96*0.95</f>
        <v>7.7614999999999998</v>
      </c>
      <c r="K96" s="25">
        <f t="shared" si="10"/>
        <v>0.31046000000000001</v>
      </c>
      <c r="L96" s="25">
        <f t="shared" si="11"/>
        <v>8.0719600000000007</v>
      </c>
    </row>
    <row r="97" spans="1:13" s="4" customFormat="1" x14ac:dyDescent="0.25">
      <c r="A97" s="18" t="s">
        <v>128</v>
      </c>
      <c r="B97" s="18" t="s">
        <v>303</v>
      </c>
      <c r="C97" s="38">
        <v>9780194007696</v>
      </c>
      <c r="D97" s="7" t="s">
        <v>67</v>
      </c>
      <c r="E97" s="20" t="s">
        <v>57</v>
      </c>
      <c r="F97" s="3"/>
      <c r="G97" s="3"/>
      <c r="H97" s="1">
        <v>16.04</v>
      </c>
      <c r="I97" s="1"/>
      <c r="J97" s="25">
        <f>21.3+1.39</f>
        <v>22.69</v>
      </c>
      <c r="K97" s="25">
        <f t="shared" si="10"/>
        <v>0.90760000000000007</v>
      </c>
      <c r="L97" s="25">
        <f t="shared" si="11"/>
        <v>23.5976</v>
      </c>
    </row>
    <row r="98" spans="1:13" s="4" customFormat="1" x14ac:dyDescent="0.25">
      <c r="A98" s="18"/>
      <c r="B98" s="18"/>
      <c r="C98" s="16">
        <v>9780194006903</v>
      </c>
      <c r="D98" s="4" t="s">
        <v>68</v>
      </c>
      <c r="E98" t="s">
        <v>57</v>
      </c>
      <c r="F98" s="3"/>
      <c r="G98" s="3"/>
      <c r="H98" s="1">
        <v>12.72</v>
      </c>
      <c r="I98" s="1"/>
      <c r="J98" s="25">
        <f>14.9+2.6</f>
        <v>17.5</v>
      </c>
      <c r="K98" s="25">
        <f t="shared" si="10"/>
        <v>0.70000000000000007</v>
      </c>
      <c r="L98" s="25">
        <f t="shared" si="11"/>
        <v>18.2</v>
      </c>
    </row>
    <row r="99" spans="1:13" s="4" customFormat="1" x14ac:dyDescent="0.25">
      <c r="A99" s="33"/>
      <c r="B99" s="40"/>
      <c r="C99" s="16">
        <v>9780194021128</v>
      </c>
      <c r="D99" s="35" t="s">
        <v>298</v>
      </c>
      <c r="E99" t="s">
        <v>57</v>
      </c>
      <c r="F99" s="3">
        <v>6.73</v>
      </c>
      <c r="G99" s="3"/>
      <c r="H99" s="1"/>
      <c r="I99" s="1"/>
      <c r="J99" s="25">
        <f>+F99*0.95</f>
        <v>6.3935000000000004</v>
      </c>
      <c r="K99" s="25">
        <f t="shared" si="10"/>
        <v>0.25574000000000002</v>
      </c>
      <c r="L99" s="25">
        <f t="shared" si="11"/>
        <v>6.6492400000000007</v>
      </c>
    </row>
    <row r="100" spans="1:13" s="4" customFormat="1" x14ac:dyDescent="0.25">
      <c r="A100" s="18" t="s">
        <v>180</v>
      </c>
      <c r="B100" s="18" t="s">
        <v>303</v>
      </c>
      <c r="C100" s="38">
        <v>9788491822325</v>
      </c>
      <c r="D100" s="7" t="s">
        <v>305</v>
      </c>
      <c r="E100" s="20" t="s">
        <v>47</v>
      </c>
      <c r="F100" s="3" t="s">
        <v>1</v>
      </c>
      <c r="G100" s="3">
        <v>18.340828079999998</v>
      </c>
      <c r="J100" s="25">
        <f>20.7+0.29+0.07</f>
        <v>21.06</v>
      </c>
      <c r="K100" s="25">
        <f t="shared" si="10"/>
        <v>0.84239999999999993</v>
      </c>
      <c r="L100" s="25">
        <f t="shared" si="11"/>
        <v>21.9024</v>
      </c>
      <c r="M100" s="4" t="s">
        <v>311</v>
      </c>
    </row>
    <row r="101" spans="1:13" s="4" customFormat="1" x14ac:dyDescent="0.25">
      <c r="A101" s="18" t="s">
        <v>193</v>
      </c>
      <c r="B101" s="18" t="s">
        <v>303</v>
      </c>
      <c r="C101" s="38">
        <v>9788416483358</v>
      </c>
      <c r="D101" s="7" t="s">
        <v>69</v>
      </c>
      <c r="E101" s="20" t="s">
        <v>58</v>
      </c>
      <c r="F101" s="3"/>
      <c r="G101" s="3"/>
      <c r="I101" s="4">
        <v>27.2</v>
      </c>
      <c r="J101" s="1">
        <f>22.9+0.67</f>
        <v>23.57</v>
      </c>
      <c r="K101" s="25">
        <f t="shared" si="10"/>
        <v>0.94280000000000008</v>
      </c>
      <c r="L101" s="25">
        <f t="shared" si="11"/>
        <v>24.512799999999999</v>
      </c>
    </row>
    <row r="102" spans="1:13" s="4" customFormat="1" x14ac:dyDescent="0.25">
      <c r="A102" s="18" t="s">
        <v>131</v>
      </c>
      <c r="B102" s="18" t="s">
        <v>303</v>
      </c>
      <c r="C102" s="38">
        <v>9788491824817</v>
      </c>
      <c r="D102" s="7" t="s">
        <v>242</v>
      </c>
      <c r="E102" s="20" t="s">
        <v>47</v>
      </c>
      <c r="F102" s="3" t="s">
        <v>1</v>
      </c>
      <c r="G102" s="3">
        <v>18.748150463999998</v>
      </c>
      <c r="J102" s="25">
        <f>20+0.28+1.1</f>
        <v>21.380000000000003</v>
      </c>
      <c r="K102" s="25">
        <f t="shared" si="10"/>
        <v>0.85520000000000007</v>
      </c>
      <c r="L102" s="25">
        <f t="shared" si="11"/>
        <v>22.235200000000003</v>
      </c>
      <c r="M102" s="4" t="s">
        <v>311</v>
      </c>
    </row>
    <row r="103" spans="1:13" s="4" customFormat="1" x14ac:dyDescent="0.25">
      <c r="A103" s="18" t="s">
        <v>192</v>
      </c>
      <c r="B103" s="18"/>
      <c r="C103" s="16">
        <v>9788469857847</v>
      </c>
      <c r="D103" s="4" t="s">
        <v>245</v>
      </c>
      <c r="E103" t="s">
        <v>54</v>
      </c>
      <c r="F103" s="3"/>
      <c r="G103" s="3"/>
      <c r="I103" s="4">
        <v>30.4</v>
      </c>
      <c r="J103" s="1">
        <f>25+0.77</f>
        <v>25.77</v>
      </c>
      <c r="K103" s="25">
        <f t="shared" si="10"/>
        <v>1.0307999999999999</v>
      </c>
      <c r="L103" s="25">
        <f t="shared" si="11"/>
        <v>26.800799999999999</v>
      </c>
      <c r="M103" s="4" t="s">
        <v>311</v>
      </c>
    </row>
    <row r="104" spans="1:13" s="4" customFormat="1" x14ac:dyDescent="0.25">
      <c r="A104" s="7" t="s">
        <v>176</v>
      </c>
      <c r="B104" s="7" t="s">
        <v>303</v>
      </c>
      <c r="C104" s="38">
        <v>9788491822400</v>
      </c>
      <c r="D104" s="7" t="s">
        <v>316</v>
      </c>
      <c r="E104" s="20" t="s">
        <v>47</v>
      </c>
      <c r="F104" s="3" t="s">
        <v>1</v>
      </c>
      <c r="G104" s="3">
        <v>17.715353880000002</v>
      </c>
      <c r="J104" s="25">
        <f>20+0.28+0.07</f>
        <v>20.350000000000001</v>
      </c>
      <c r="K104" s="25">
        <f t="shared" si="10"/>
        <v>0.81400000000000006</v>
      </c>
      <c r="L104" s="25">
        <f t="shared" si="11"/>
        <v>21.164000000000001</v>
      </c>
      <c r="M104" s="4" t="s">
        <v>311</v>
      </c>
    </row>
    <row r="105" spans="1:13" x14ac:dyDescent="0.25">
      <c r="C105" s="16"/>
    </row>
    <row r="106" spans="1:13" x14ac:dyDescent="0.25">
      <c r="C106" s="16"/>
    </row>
    <row r="107" spans="1:13" s="4" customFormat="1" x14ac:dyDescent="0.25">
      <c r="B107" s="7"/>
      <c r="C107" s="16"/>
      <c r="D107" s="12" t="s">
        <v>17</v>
      </c>
      <c r="E107"/>
      <c r="F107"/>
      <c r="G107"/>
      <c r="H107"/>
    </row>
    <row r="108" spans="1:13" s="4" customFormat="1" x14ac:dyDescent="0.25">
      <c r="B108" s="7"/>
      <c r="C108" s="16"/>
      <c r="D108"/>
      <c r="E108"/>
      <c r="F108"/>
      <c r="G108"/>
      <c r="H108"/>
    </row>
    <row r="109" spans="1:13" s="4" customFormat="1" x14ac:dyDescent="0.25">
      <c r="A109" s="18" t="s">
        <v>182</v>
      </c>
      <c r="B109" s="18" t="s">
        <v>303</v>
      </c>
      <c r="C109" s="38">
        <v>9788467569933</v>
      </c>
      <c r="D109" s="37" t="s">
        <v>14</v>
      </c>
      <c r="E109" s="20" t="s">
        <v>47</v>
      </c>
      <c r="F109" s="3" t="s">
        <v>1</v>
      </c>
      <c r="G109" s="3">
        <v>25.33651644</v>
      </c>
      <c r="H109" s="1"/>
      <c r="I109" s="1"/>
      <c r="J109" s="25">
        <f>28.7+0.4+0.1</f>
        <v>29.2</v>
      </c>
      <c r="K109" s="25">
        <f t="shared" ref="K109:K124" si="12">+J109*0.04</f>
        <v>1.1679999999999999</v>
      </c>
      <c r="L109" s="25">
        <f t="shared" ref="L109:L124" si="13">+J109+K109</f>
        <v>30.367999999999999</v>
      </c>
    </row>
    <row r="110" spans="1:13" s="4" customFormat="1" x14ac:dyDescent="0.25">
      <c r="A110" s="18"/>
      <c r="B110" s="18"/>
      <c r="C110" s="16">
        <v>9788421656853</v>
      </c>
      <c r="D110" s="5" t="s">
        <v>70</v>
      </c>
      <c r="E110" t="s">
        <v>71</v>
      </c>
      <c r="F110" s="3"/>
      <c r="G110" s="3"/>
      <c r="H110" s="1">
        <v>4.51</v>
      </c>
      <c r="I110" s="1">
        <v>4.7</v>
      </c>
      <c r="J110" s="25">
        <f>+H110*0.95</f>
        <v>4.2844999999999995</v>
      </c>
      <c r="K110" s="25">
        <f t="shared" si="12"/>
        <v>0.17137999999999998</v>
      </c>
      <c r="L110" s="25">
        <f t="shared" si="13"/>
        <v>4.4558799999999996</v>
      </c>
    </row>
    <row r="111" spans="1:13" s="1" customFormat="1" x14ac:dyDescent="0.25">
      <c r="A111" s="18" t="s">
        <v>190</v>
      </c>
      <c r="B111" s="18" t="s">
        <v>303</v>
      </c>
      <c r="C111" s="38">
        <v>9788491077961</v>
      </c>
      <c r="D111" s="37" t="s">
        <v>306</v>
      </c>
      <c r="E111" s="20" t="s">
        <v>47</v>
      </c>
      <c r="F111" s="3" t="s">
        <v>1</v>
      </c>
      <c r="G111" s="3">
        <v>25.33651644</v>
      </c>
      <c r="J111" s="25">
        <f>28.7+0.4+0.1</f>
        <v>29.2</v>
      </c>
      <c r="K111" s="25">
        <f t="shared" si="12"/>
        <v>1.1679999999999999</v>
      </c>
      <c r="L111" s="25">
        <f t="shared" si="13"/>
        <v>30.367999999999999</v>
      </c>
      <c r="M111" s="4" t="s">
        <v>311</v>
      </c>
    </row>
    <row r="112" spans="1:13" s="1" customFormat="1" x14ac:dyDescent="0.25">
      <c r="A112" s="18"/>
      <c r="B112" s="18"/>
      <c r="C112" s="16">
        <v>9788467582840</v>
      </c>
      <c r="D112" s="4" t="s">
        <v>15</v>
      </c>
      <c r="E112" t="s">
        <v>47</v>
      </c>
      <c r="F112" s="3">
        <v>9.57</v>
      </c>
      <c r="G112" s="3"/>
      <c r="H112"/>
      <c r="J112" s="25">
        <f>+F112*0.95</f>
        <v>9.0914999999999999</v>
      </c>
      <c r="K112" s="25">
        <f t="shared" si="12"/>
        <v>0.36365999999999998</v>
      </c>
      <c r="L112" s="25">
        <f t="shared" si="13"/>
        <v>9.4551599999999993</v>
      </c>
    </row>
    <row r="113" spans="1:13" s="1" customFormat="1" x14ac:dyDescent="0.25">
      <c r="A113" s="18"/>
      <c r="B113" s="18"/>
      <c r="C113" s="16">
        <v>9788468012933</v>
      </c>
      <c r="D113" s="1" t="s">
        <v>87</v>
      </c>
      <c r="E113" t="s">
        <v>66</v>
      </c>
      <c r="H113" s="1">
        <v>22.14</v>
      </c>
      <c r="I113" s="1">
        <v>23.03</v>
      </c>
      <c r="J113" s="25">
        <f>+H113*0.95</f>
        <v>21.033000000000001</v>
      </c>
      <c r="K113" s="25">
        <f t="shared" si="12"/>
        <v>0.84132000000000007</v>
      </c>
      <c r="L113" s="25">
        <f t="shared" si="13"/>
        <v>21.874320000000001</v>
      </c>
    </row>
    <row r="114" spans="1:13" s="1" customFormat="1" x14ac:dyDescent="0.25">
      <c r="A114" s="18"/>
      <c r="B114" s="18"/>
      <c r="C114" s="16">
        <v>9788491221104</v>
      </c>
      <c r="D114" s="1" t="s">
        <v>246</v>
      </c>
      <c r="E114" t="s">
        <v>295</v>
      </c>
      <c r="J114" s="25"/>
      <c r="K114" s="25"/>
      <c r="L114" s="25"/>
      <c r="M114" s="4" t="s">
        <v>311</v>
      </c>
    </row>
    <row r="115" spans="1:13" s="1" customFormat="1" x14ac:dyDescent="0.25">
      <c r="A115" s="18"/>
      <c r="B115" s="18"/>
      <c r="C115" s="16">
        <v>9788434827660</v>
      </c>
      <c r="D115" s="1" t="s">
        <v>247</v>
      </c>
      <c r="E115" t="s">
        <v>47</v>
      </c>
      <c r="J115" s="25"/>
      <c r="K115" s="25"/>
      <c r="L115" s="25"/>
      <c r="M115" s="4" t="s">
        <v>311</v>
      </c>
    </row>
    <row r="116" spans="1:13" s="1" customFormat="1" x14ac:dyDescent="0.25">
      <c r="A116" s="18" t="s">
        <v>128</v>
      </c>
      <c r="B116" s="18" t="s">
        <v>303</v>
      </c>
      <c r="C116" s="38">
        <v>9780194007702</v>
      </c>
      <c r="D116" s="18" t="s">
        <v>72</v>
      </c>
      <c r="E116" s="20" t="s">
        <v>57</v>
      </c>
      <c r="H116" s="1">
        <v>16.04</v>
      </c>
      <c r="J116" s="25">
        <f>21.3+1.39</f>
        <v>22.69</v>
      </c>
      <c r="K116" s="25">
        <f t="shared" si="12"/>
        <v>0.90760000000000007</v>
      </c>
      <c r="L116" s="25">
        <f t="shared" si="13"/>
        <v>23.5976</v>
      </c>
    </row>
    <row r="117" spans="1:13" s="1" customFormat="1" x14ac:dyDescent="0.25">
      <c r="A117" s="18"/>
      <c r="B117" s="18"/>
      <c r="C117" s="16">
        <v>9780194006910</v>
      </c>
      <c r="D117" s="1" t="s">
        <v>73</v>
      </c>
      <c r="E117" t="s">
        <v>57</v>
      </c>
      <c r="H117" s="1">
        <v>12.72</v>
      </c>
      <c r="J117" s="25">
        <f>14.9+2.6</f>
        <v>17.5</v>
      </c>
      <c r="K117" s="25">
        <f t="shared" si="12"/>
        <v>0.70000000000000007</v>
      </c>
      <c r="L117" s="25">
        <f t="shared" si="13"/>
        <v>18.2</v>
      </c>
    </row>
    <row r="118" spans="1:13" s="1" customFormat="1" x14ac:dyDescent="0.25">
      <c r="A118" s="18"/>
      <c r="B118" s="18"/>
      <c r="C118" s="16" t="s">
        <v>299</v>
      </c>
      <c r="D118" s="35" t="s">
        <v>300</v>
      </c>
      <c r="E118" t="s">
        <v>57</v>
      </c>
      <c r="F118" s="3">
        <v>10.67</v>
      </c>
      <c r="G118" s="3"/>
      <c r="J118" s="25">
        <f>+F118*0.95</f>
        <v>10.1365</v>
      </c>
      <c r="K118" s="25">
        <f t="shared" si="12"/>
        <v>0.40545999999999999</v>
      </c>
      <c r="L118" s="25">
        <f t="shared" si="13"/>
        <v>10.54196</v>
      </c>
    </row>
    <row r="119" spans="1:13" s="1" customFormat="1" x14ac:dyDescent="0.25">
      <c r="A119" s="18" t="s">
        <v>180</v>
      </c>
      <c r="B119" s="18" t="s">
        <v>303</v>
      </c>
      <c r="C119" s="38">
        <v>9788491079057</v>
      </c>
      <c r="D119" s="37" t="s">
        <v>307</v>
      </c>
      <c r="E119" s="20" t="s">
        <v>47</v>
      </c>
      <c r="F119" s="3" t="s">
        <v>1</v>
      </c>
      <c r="G119" s="3">
        <v>18.340828079999998</v>
      </c>
      <c r="J119" s="25">
        <f>20.7+0.29+0.07</f>
        <v>21.06</v>
      </c>
      <c r="K119" s="25">
        <f t="shared" si="12"/>
        <v>0.84239999999999993</v>
      </c>
      <c r="L119" s="25">
        <f t="shared" si="13"/>
        <v>21.9024</v>
      </c>
      <c r="M119" s="4" t="s">
        <v>311</v>
      </c>
    </row>
    <row r="120" spans="1:13" s="1" customFormat="1" x14ac:dyDescent="0.25">
      <c r="A120" s="18" t="s">
        <v>193</v>
      </c>
      <c r="B120" s="18" t="s">
        <v>303</v>
      </c>
      <c r="C120" s="38">
        <v>9788416380435</v>
      </c>
      <c r="D120" s="37" t="s">
        <v>74</v>
      </c>
      <c r="E120" s="20" t="s">
        <v>58</v>
      </c>
      <c r="F120" s="3"/>
      <c r="G120" s="3"/>
      <c r="I120" s="1">
        <v>27.2</v>
      </c>
      <c r="J120" s="1">
        <f>22.9+0.67</f>
        <v>23.57</v>
      </c>
      <c r="K120" s="25">
        <f t="shared" si="12"/>
        <v>0.94280000000000008</v>
      </c>
      <c r="L120" s="25">
        <f t="shared" si="13"/>
        <v>24.512799999999999</v>
      </c>
    </row>
    <row r="121" spans="1:13" s="1" customFormat="1" x14ac:dyDescent="0.25">
      <c r="A121" s="18"/>
      <c r="B121" s="18"/>
      <c r="C121" s="16">
        <v>9788415867173</v>
      </c>
      <c r="D121" s="5" t="s">
        <v>279</v>
      </c>
      <c r="E121" t="s">
        <v>58</v>
      </c>
      <c r="F121" s="3"/>
      <c r="G121" s="3"/>
      <c r="K121" s="25"/>
      <c r="L121" s="25"/>
      <c r="M121" s="4" t="s">
        <v>311</v>
      </c>
    </row>
    <row r="122" spans="1:13" s="4" customFormat="1" x14ac:dyDescent="0.25">
      <c r="A122" s="18" t="s">
        <v>131</v>
      </c>
      <c r="B122" s="18" t="s">
        <v>303</v>
      </c>
      <c r="C122" s="38">
        <v>9788491820109</v>
      </c>
      <c r="D122" s="7" t="s">
        <v>242</v>
      </c>
      <c r="E122" s="20" t="s">
        <v>47</v>
      </c>
      <c r="F122" s="3" t="s">
        <v>1</v>
      </c>
      <c r="G122" s="3">
        <v>18.748150463999998</v>
      </c>
      <c r="J122" s="25">
        <f>20+0.28+1.1</f>
        <v>21.380000000000003</v>
      </c>
      <c r="K122" s="25">
        <f t="shared" si="12"/>
        <v>0.85520000000000007</v>
      </c>
      <c r="L122" s="25">
        <f t="shared" si="13"/>
        <v>22.235200000000003</v>
      </c>
      <c r="M122" s="4" t="s">
        <v>311</v>
      </c>
    </row>
    <row r="123" spans="1:13" x14ac:dyDescent="0.25">
      <c r="A123" s="18" t="s">
        <v>192</v>
      </c>
      <c r="B123" s="18"/>
      <c r="C123" s="16">
        <v>9788469845042</v>
      </c>
      <c r="D123" s="4" t="s">
        <v>248</v>
      </c>
      <c r="E123" t="s">
        <v>252</v>
      </c>
      <c r="I123">
        <v>31.6</v>
      </c>
      <c r="J123" s="1">
        <f>25.8+0.77</f>
        <v>26.57</v>
      </c>
      <c r="K123" s="25">
        <f t="shared" si="12"/>
        <v>1.0628</v>
      </c>
      <c r="L123" s="25">
        <f t="shared" si="13"/>
        <v>27.6328</v>
      </c>
      <c r="M123" s="4" t="s">
        <v>311</v>
      </c>
    </row>
    <row r="124" spans="1:13" x14ac:dyDescent="0.25">
      <c r="A124" s="18" t="s">
        <v>176</v>
      </c>
      <c r="B124" s="18" t="s">
        <v>303</v>
      </c>
      <c r="C124" s="38">
        <v>9788491078296</v>
      </c>
      <c r="D124" s="7" t="s">
        <v>317</v>
      </c>
      <c r="E124" s="20" t="s">
        <v>47</v>
      </c>
      <c r="F124" s="3" t="s">
        <v>1</v>
      </c>
      <c r="G124" s="3">
        <v>17.715353880000002</v>
      </c>
      <c r="H124" s="4"/>
      <c r="I124" s="4"/>
      <c r="J124" s="25">
        <f>20+0.28+0.07</f>
        <v>20.350000000000001</v>
      </c>
      <c r="K124" s="25">
        <f t="shared" si="12"/>
        <v>0.81400000000000006</v>
      </c>
      <c r="L124" s="25">
        <f t="shared" si="13"/>
        <v>21.164000000000001</v>
      </c>
      <c r="M124" s="4" t="s">
        <v>311</v>
      </c>
    </row>
    <row r="125" spans="1:13" x14ac:dyDescent="0.25">
      <c r="C125" s="16"/>
    </row>
    <row r="126" spans="1:13" x14ac:dyDescent="0.25">
      <c r="C126" s="16"/>
    </row>
    <row r="127" spans="1:13" s="1" customFormat="1" x14ac:dyDescent="0.25">
      <c r="B127" s="18"/>
      <c r="C127" s="16"/>
      <c r="D127" s="12" t="s">
        <v>18</v>
      </c>
      <c r="E127"/>
      <c r="F127"/>
      <c r="G127"/>
      <c r="H127"/>
    </row>
    <row r="128" spans="1:13" s="1" customFormat="1" x14ac:dyDescent="0.25">
      <c r="B128" s="18"/>
      <c r="C128" s="16"/>
      <c r="D128"/>
      <c r="E128"/>
      <c r="F128"/>
      <c r="G128"/>
      <c r="H128"/>
    </row>
    <row r="129" spans="1:13" s="1" customFormat="1" x14ac:dyDescent="0.25">
      <c r="A129" s="18" t="s">
        <v>182</v>
      </c>
      <c r="B129" s="18" t="s">
        <v>303</v>
      </c>
      <c r="C129" s="38">
        <v>9788467575675</v>
      </c>
      <c r="D129" s="7" t="s">
        <v>16</v>
      </c>
      <c r="E129" s="20" t="s">
        <v>47</v>
      </c>
      <c r="F129" s="3" t="s">
        <v>1</v>
      </c>
      <c r="G129" s="3">
        <v>25.33651644</v>
      </c>
      <c r="J129" s="25">
        <f>28.7+0.4+0.1</f>
        <v>29.2</v>
      </c>
      <c r="K129" s="25">
        <f t="shared" ref="K129:K143" si="14">+J129*0.04</f>
        <v>1.1679999999999999</v>
      </c>
      <c r="L129" s="25">
        <f t="shared" ref="L129:L143" si="15">+J129+K129</f>
        <v>30.367999999999999</v>
      </c>
    </row>
    <row r="130" spans="1:13" s="1" customFormat="1" x14ac:dyDescent="0.25">
      <c r="A130" s="18"/>
      <c r="B130" s="18"/>
      <c r="C130" s="16">
        <v>9788421656860</v>
      </c>
      <c r="D130" s="4" t="s">
        <v>75</v>
      </c>
      <c r="E130" t="s">
        <v>76</v>
      </c>
      <c r="F130" s="3"/>
      <c r="G130" s="3"/>
      <c r="H130" s="1">
        <v>4.51</v>
      </c>
      <c r="I130" s="1">
        <v>4.7</v>
      </c>
      <c r="J130" s="25">
        <f>+H130*0.95</f>
        <v>4.2844999999999995</v>
      </c>
      <c r="K130" s="25">
        <f t="shared" si="14"/>
        <v>0.17137999999999998</v>
      </c>
      <c r="L130" s="25">
        <f t="shared" si="15"/>
        <v>4.4558799999999996</v>
      </c>
    </row>
    <row r="131" spans="1:13" s="1" customFormat="1" x14ac:dyDescent="0.25">
      <c r="A131" s="18" t="s">
        <v>190</v>
      </c>
      <c r="B131" s="18" t="s">
        <v>303</v>
      </c>
      <c r="C131" s="38">
        <v>9788491822790</v>
      </c>
      <c r="D131" s="7" t="s">
        <v>306</v>
      </c>
      <c r="E131" s="20" t="s">
        <v>47</v>
      </c>
      <c r="F131" s="3" t="s">
        <v>1</v>
      </c>
      <c r="G131" s="3">
        <v>25.33651644</v>
      </c>
      <c r="J131" s="25">
        <f>28.7+0.4+0.1</f>
        <v>29.2</v>
      </c>
      <c r="K131" s="25">
        <f t="shared" si="14"/>
        <v>1.1679999999999999</v>
      </c>
      <c r="L131" s="25">
        <f t="shared" si="15"/>
        <v>30.367999999999999</v>
      </c>
      <c r="M131" s="4" t="s">
        <v>311</v>
      </c>
    </row>
    <row r="132" spans="1:13" s="1" customFormat="1" x14ac:dyDescent="0.25">
      <c r="A132" s="18"/>
      <c r="B132" s="18"/>
      <c r="C132" s="16">
        <v>9788491074519</v>
      </c>
      <c r="D132" s="4" t="s">
        <v>249</v>
      </c>
      <c r="E132" t="s">
        <v>47</v>
      </c>
      <c r="F132" s="3">
        <v>8.75</v>
      </c>
      <c r="G132" s="3"/>
      <c r="J132" s="25">
        <f>+F132*0.95</f>
        <v>8.3125</v>
      </c>
      <c r="K132" s="25">
        <f t="shared" si="14"/>
        <v>0.33250000000000002</v>
      </c>
      <c r="L132" s="25">
        <f t="shared" si="15"/>
        <v>8.6449999999999996</v>
      </c>
      <c r="M132" s="4" t="s">
        <v>311</v>
      </c>
    </row>
    <row r="133" spans="1:13" s="1" customFormat="1" x14ac:dyDescent="0.25">
      <c r="A133" s="18"/>
      <c r="B133" s="18"/>
      <c r="C133" s="16">
        <v>9788431690656</v>
      </c>
      <c r="D133" s="4" t="s">
        <v>250</v>
      </c>
      <c r="E133" t="s">
        <v>77</v>
      </c>
      <c r="F133" s="3"/>
      <c r="G133" s="3"/>
      <c r="H133" s="1">
        <v>9.4700000000000006</v>
      </c>
      <c r="I133" s="1">
        <v>9.85</v>
      </c>
      <c r="J133" s="25">
        <f>+H133*0.95</f>
        <v>8.9965000000000011</v>
      </c>
      <c r="K133" s="25">
        <f t="shared" si="14"/>
        <v>0.35986000000000007</v>
      </c>
      <c r="L133" s="25">
        <f t="shared" si="15"/>
        <v>9.3563600000000005</v>
      </c>
      <c r="M133" s="4" t="s">
        <v>311</v>
      </c>
    </row>
    <row r="134" spans="1:13" s="1" customFormat="1" x14ac:dyDescent="0.25">
      <c r="A134" s="18"/>
      <c r="B134" s="18"/>
      <c r="C134" s="16">
        <v>9788434878600</v>
      </c>
      <c r="D134" s="4" t="s">
        <v>205</v>
      </c>
      <c r="E134" t="s">
        <v>47</v>
      </c>
      <c r="F134" s="3"/>
      <c r="G134" s="3"/>
      <c r="H134" s="1">
        <v>8.75</v>
      </c>
      <c r="I134" s="1">
        <v>9.1</v>
      </c>
      <c r="J134" s="25">
        <f>+H134*0.95</f>
        <v>8.3125</v>
      </c>
      <c r="K134" s="25">
        <f t="shared" si="14"/>
        <v>0.33250000000000002</v>
      </c>
      <c r="L134" s="25">
        <f t="shared" si="15"/>
        <v>8.6449999999999996</v>
      </c>
    </row>
    <row r="135" spans="1:13" s="1" customFormat="1" x14ac:dyDescent="0.25">
      <c r="A135" s="18"/>
      <c r="B135" s="18"/>
      <c r="C135" s="16">
        <v>9788468012940</v>
      </c>
      <c r="D135" s="1" t="s">
        <v>88</v>
      </c>
      <c r="E135" t="s">
        <v>66</v>
      </c>
      <c r="H135" s="1">
        <v>22.14</v>
      </c>
      <c r="I135" s="1">
        <v>23.03</v>
      </c>
      <c r="J135" s="25">
        <f>+H135*0.95</f>
        <v>21.033000000000001</v>
      </c>
      <c r="K135" s="25">
        <f t="shared" si="14"/>
        <v>0.84132000000000007</v>
      </c>
      <c r="L135" s="25">
        <f t="shared" si="15"/>
        <v>21.874320000000001</v>
      </c>
    </row>
    <row r="136" spans="1:13" s="1" customFormat="1" x14ac:dyDescent="0.25">
      <c r="A136" s="18" t="s">
        <v>128</v>
      </c>
      <c r="B136" s="18" t="s">
        <v>303</v>
      </c>
      <c r="C136" s="38">
        <v>9780194007719</v>
      </c>
      <c r="D136" s="7" t="s">
        <v>78</v>
      </c>
      <c r="E136" s="20" t="s">
        <v>57</v>
      </c>
      <c r="F136" s="17"/>
      <c r="G136" s="17"/>
      <c r="H136" s="1">
        <v>16.04</v>
      </c>
      <c r="J136" s="25">
        <f>21.3+1.39</f>
        <v>22.69</v>
      </c>
      <c r="K136" s="25">
        <f t="shared" si="14"/>
        <v>0.90760000000000007</v>
      </c>
      <c r="L136" s="25">
        <f t="shared" si="15"/>
        <v>23.5976</v>
      </c>
    </row>
    <row r="137" spans="1:13" s="1" customFormat="1" x14ac:dyDescent="0.25">
      <c r="A137" s="18"/>
      <c r="B137" s="18"/>
      <c r="C137" s="16">
        <v>9780194006927</v>
      </c>
      <c r="D137" s="4" t="s">
        <v>79</v>
      </c>
      <c r="E137" t="s">
        <v>57</v>
      </c>
      <c r="F137" s="17"/>
      <c r="G137" s="17"/>
      <c r="H137" s="1">
        <v>12.72</v>
      </c>
      <c r="J137" s="25">
        <f>14.9+2.6</f>
        <v>17.5</v>
      </c>
      <c r="K137" s="25">
        <f t="shared" si="14"/>
        <v>0.70000000000000007</v>
      </c>
      <c r="L137" s="25">
        <f t="shared" si="15"/>
        <v>18.2</v>
      </c>
    </row>
    <row r="138" spans="1:13" s="1" customFormat="1" x14ac:dyDescent="0.25">
      <c r="A138" s="18"/>
      <c r="B138" s="18"/>
      <c r="C138" s="16">
        <v>9780194610100</v>
      </c>
      <c r="D138" s="4" t="s">
        <v>251</v>
      </c>
      <c r="E138" t="s">
        <v>57</v>
      </c>
      <c r="F138" s="3">
        <v>10.67</v>
      </c>
      <c r="G138" s="3"/>
      <c r="J138" s="25">
        <f>+F138*0.95</f>
        <v>10.1365</v>
      </c>
      <c r="K138" s="25">
        <f t="shared" si="14"/>
        <v>0.40545999999999999</v>
      </c>
      <c r="L138" s="25">
        <f t="shared" si="15"/>
        <v>10.54196</v>
      </c>
      <c r="M138" s="4" t="s">
        <v>311</v>
      </c>
    </row>
    <row r="139" spans="1:13" s="1" customFormat="1" x14ac:dyDescent="0.25">
      <c r="A139" s="18" t="s">
        <v>180</v>
      </c>
      <c r="B139" s="18" t="s">
        <v>303</v>
      </c>
      <c r="C139" s="38">
        <v>9788491823049</v>
      </c>
      <c r="D139" s="7" t="s">
        <v>308</v>
      </c>
      <c r="E139" s="20" t="s">
        <v>47</v>
      </c>
      <c r="F139" s="3" t="s">
        <v>1</v>
      </c>
      <c r="G139" s="3">
        <v>18.340828079999998</v>
      </c>
      <c r="J139" s="25">
        <f>20.7+0.29+0.07</f>
        <v>21.06</v>
      </c>
      <c r="K139" s="25">
        <f t="shared" si="14"/>
        <v>0.84239999999999993</v>
      </c>
      <c r="L139" s="25">
        <f t="shared" si="15"/>
        <v>21.9024</v>
      </c>
      <c r="M139" s="4" t="s">
        <v>311</v>
      </c>
    </row>
    <row r="140" spans="1:13" s="1" customFormat="1" x14ac:dyDescent="0.25">
      <c r="A140" s="18" t="s">
        <v>191</v>
      </c>
      <c r="B140" s="18" t="s">
        <v>303</v>
      </c>
      <c r="C140" s="38">
        <v>9788467392333</v>
      </c>
      <c r="D140" s="37" t="s">
        <v>206</v>
      </c>
      <c r="E140" s="20" t="s">
        <v>57</v>
      </c>
      <c r="F140" s="3" t="s">
        <v>1</v>
      </c>
      <c r="G140" s="3">
        <v>18.340828079999998</v>
      </c>
      <c r="J140" s="25">
        <f>20.7+0.29+0.07</f>
        <v>21.06</v>
      </c>
      <c r="K140" s="25">
        <f t="shared" si="14"/>
        <v>0.84239999999999993</v>
      </c>
      <c r="L140" s="25">
        <f t="shared" si="15"/>
        <v>21.9024</v>
      </c>
    </row>
    <row r="141" spans="1:13" s="1" customFormat="1" x14ac:dyDescent="0.25">
      <c r="A141" s="18"/>
      <c r="B141" s="18"/>
      <c r="C141" s="16">
        <v>9788467394955</v>
      </c>
      <c r="D141" s="5" t="s">
        <v>225</v>
      </c>
      <c r="E141" t="s">
        <v>57</v>
      </c>
      <c r="F141" s="3"/>
      <c r="G141" s="3"/>
      <c r="J141" s="25"/>
      <c r="K141" s="25"/>
      <c r="L141" s="25"/>
    </row>
    <row r="142" spans="1:13" s="1" customFormat="1" x14ac:dyDescent="0.25">
      <c r="A142" s="18" t="s">
        <v>131</v>
      </c>
      <c r="B142" s="18" t="s">
        <v>303</v>
      </c>
      <c r="C142" s="38">
        <v>9788491824824</v>
      </c>
      <c r="D142" s="7" t="s">
        <v>242</v>
      </c>
      <c r="E142" s="20" t="s">
        <v>47</v>
      </c>
      <c r="F142" s="3" t="s">
        <v>1</v>
      </c>
      <c r="G142" s="3">
        <v>18.748150463999998</v>
      </c>
      <c r="J142" s="25">
        <f>20+0.28+1.1</f>
        <v>21.380000000000003</v>
      </c>
      <c r="K142" s="25">
        <f t="shared" si="14"/>
        <v>0.85520000000000007</v>
      </c>
      <c r="L142" s="25">
        <f t="shared" si="15"/>
        <v>22.235200000000003</v>
      </c>
      <c r="M142" s="4" t="s">
        <v>311</v>
      </c>
    </row>
    <row r="143" spans="1:13" x14ac:dyDescent="0.25">
      <c r="A143" s="18" t="s">
        <v>192</v>
      </c>
      <c r="B143" s="18"/>
      <c r="C143" s="16">
        <v>9788469857908</v>
      </c>
      <c r="D143" s="4" t="s">
        <v>253</v>
      </c>
      <c r="E143" t="s">
        <v>252</v>
      </c>
      <c r="I143">
        <v>31.6</v>
      </c>
      <c r="J143" s="1">
        <f>25.8+0.77</f>
        <v>26.57</v>
      </c>
      <c r="K143" s="25">
        <f t="shared" si="14"/>
        <v>1.0628</v>
      </c>
      <c r="L143" s="25">
        <f t="shared" si="15"/>
        <v>27.6328</v>
      </c>
      <c r="M143" s="4" t="s">
        <v>311</v>
      </c>
    </row>
    <row r="144" spans="1:13" x14ac:dyDescent="0.25">
      <c r="C144" s="16"/>
    </row>
    <row r="145" spans="1:13" x14ac:dyDescent="0.25">
      <c r="C145" s="16"/>
      <c r="F145" s="1"/>
      <c r="G145" s="1"/>
    </row>
    <row r="146" spans="1:13" s="1" customFormat="1" x14ac:dyDescent="0.25">
      <c r="B146" s="18"/>
      <c r="C146" s="16"/>
      <c r="D146" s="13" t="s">
        <v>22</v>
      </c>
      <c r="E146"/>
    </row>
    <row r="147" spans="1:13" x14ac:dyDescent="0.25">
      <c r="C147" s="16"/>
      <c r="F147" s="1"/>
      <c r="G147" s="1"/>
    </row>
    <row r="148" spans="1:13" s="1" customFormat="1" x14ac:dyDescent="0.25">
      <c r="A148" s="18" t="s">
        <v>164</v>
      </c>
      <c r="B148" s="18" t="s">
        <v>303</v>
      </c>
      <c r="C148" s="38">
        <v>9788467384710</v>
      </c>
      <c r="D148" s="7" t="s">
        <v>256</v>
      </c>
      <c r="E148" s="20" t="s">
        <v>57</v>
      </c>
      <c r="F148" s="3" t="s">
        <v>1</v>
      </c>
      <c r="G148" s="3">
        <v>26.747121359999998</v>
      </c>
      <c r="J148" s="1">
        <f>30.1+0.53</f>
        <v>30.630000000000003</v>
      </c>
      <c r="K148" s="25">
        <f t="shared" ref="K148:K159" si="16">+J148*0.04</f>
        <v>1.2252000000000001</v>
      </c>
      <c r="L148" s="25">
        <f t="shared" ref="L148:L159" si="17">+J148+K148</f>
        <v>31.855200000000004</v>
      </c>
      <c r="M148" s="4" t="s">
        <v>311</v>
      </c>
    </row>
    <row r="149" spans="1:13" s="1" customFormat="1" x14ac:dyDescent="0.25">
      <c r="A149" s="18"/>
      <c r="B149" s="18"/>
      <c r="C149" s="16">
        <v>9788415594024</v>
      </c>
      <c r="D149" s="4" t="s">
        <v>80</v>
      </c>
      <c r="E149" t="s">
        <v>81</v>
      </c>
      <c r="F149" s="3">
        <v>14.38</v>
      </c>
      <c r="G149" s="3"/>
      <c r="J149" s="25">
        <f>+F149*0.95</f>
        <v>13.661</v>
      </c>
      <c r="K149" s="25">
        <f t="shared" si="16"/>
        <v>0.54644000000000004</v>
      </c>
      <c r="L149" s="25">
        <f t="shared" si="17"/>
        <v>14.20744</v>
      </c>
    </row>
    <row r="150" spans="1:13" s="1" customFormat="1" x14ac:dyDescent="0.25">
      <c r="A150" s="18"/>
      <c r="B150" s="18"/>
      <c r="C150" s="16">
        <v>9788415723004</v>
      </c>
      <c r="D150" s="4" t="s">
        <v>257</v>
      </c>
      <c r="E150" t="s">
        <v>258</v>
      </c>
      <c r="F150" s="3">
        <v>14.42</v>
      </c>
      <c r="G150" s="3"/>
      <c r="J150" s="25">
        <f>+F150*0.95</f>
        <v>13.699</v>
      </c>
      <c r="K150" s="25">
        <f t="shared" si="16"/>
        <v>0.54796</v>
      </c>
      <c r="L150" s="25">
        <f t="shared" si="17"/>
        <v>14.24696</v>
      </c>
      <c r="M150" s="4" t="s">
        <v>311</v>
      </c>
    </row>
    <row r="151" spans="1:13" s="1" customFormat="1" x14ac:dyDescent="0.25">
      <c r="A151" s="18"/>
      <c r="B151" s="18"/>
      <c r="C151" s="16">
        <v>9788426346193</v>
      </c>
      <c r="D151" s="4" t="s">
        <v>82</v>
      </c>
      <c r="E151" t="s">
        <v>49</v>
      </c>
      <c r="F151" s="3">
        <v>9.52</v>
      </c>
      <c r="G151" s="3"/>
      <c r="J151" s="25">
        <f>+F151*0.95</f>
        <v>9.0439999999999987</v>
      </c>
      <c r="K151" s="25">
        <f t="shared" si="16"/>
        <v>0.36175999999999997</v>
      </c>
      <c r="L151" s="25">
        <f t="shared" si="17"/>
        <v>9.405759999999999</v>
      </c>
    </row>
    <row r="152" spans="1:13" s="1" customFormat="1" x14ac:dyDescent="0.25">
      <c r="A152" s="18" t="s">
        <v>182</v>
      </c>
      <c r="B152" s="18" t="s">
        <v>303</v>
      </c>
      <c r="C152" s="38">
        <v>9788467575941</v>
      </c>
      <c r="D152" s="7" t="s">
        <v>19</v>
      </c>
      <c r="E152" s="20" t="s">
        <v>47</v>
      </c>
      <c r="F152" s="3" t="s">
        <v>1</v>
      </c>
      <c r="G152" s="3">
        <v>26.747121359999998</v>
      </c>
      <c r="J152" s="1">
        <f>30.1+0.53</f>
        <v>30.630000000000003</v>
      </c>
      <c r="K152" s="25">
        <f t="shared" si="16"/>
        <v>1.2252000000000001</v>
      </c>
      <c r="L152" s="25">
        <f t="shared" si="17"/>
        <v>31.855200000000004</v>
      </c>
    </row>
    <row r="153" spans="1:13" s="1" customFormat="1" x14ac:dyDescent="0.25">
      <c r="A153" s="18" t="s">
        <v>90</v>
      </c>
      <c r="B153" s="18" t="s">
        <v>303</v>
      </c>
      <c r="C153" s="38">
        <v>9788467576092</v>
      </c>
      <c r="D153" s="7" t="s">
        <v>20</v>
      </c>
      <c r="E153" s="20" t="s">
        <v>47</v>
      </c>
      <c r="F153" s="3" t="s">
        <v>1</v>
      </c>
      <c r="G153" s="3">
        <v>26.747121359999998</v>
      </c>
      <c r="J153" s="1">
        <f>30.1+0.53</f>
        <v>30.630000000000003</v>
      </c>
      <c r="K153" s="25">
        <f t="shared" si="16"/>
        <v>1.2252000000000001</v>
      </c>
      <c r="L153" s="25">
        <f t="shared" si="17"/>
        <v>31.855200000000004</v>
      </c>
    </row>
    <row r="154" spans="1:13" s="1" customFormat="1" x14ac:dyDescent="0.25">
      <c r="A154" s="18" t="s">
        <v>180</v>
      </c>
      <c r="B154" s="18" t="s">
        <v>303</v>
      </c>
      <c r="C154" s="38">
        <v>9788468238449</v>
      </c>
      <c r="D154" s="7" t="s">
        <v>83</v>
      </c>
      <c r="E154" s="20" t="s">
        <v>77</v>
      </c>
      <c r="F154" s="3"/>
      <c r="G154" s="3"/>
      <c r="H154" s="1">
        <v>38.94</v>
      </c>
      <c r="I154" s="1">
        <v>40.5</v>
      </c>
      <c r="J154" s="1">
        <f>34+1.1</f>
        <v>35.1</v>
      </c>
      <c r="K154" s="25">
        <f t="shared" si="16"/>
        <v>1.4040000000000001</v>
      </c>
      <c r="L154" s="25">
        <f t="shared" si="17"/>
        <v>36.504000000000005</v>
      </c>
    </row>
    <row r="155" spans="1:13" s="1" customFormat="1" x14ac:dyDescent="0.25">
      <c r="A155" s="18" t="s">
        <v>128</v>
      </c>
      <c r="B155" s="18" t="s">
        <v>303</v>
      </c>
      <c r="C155" s="38">
        <v>9789925301027</v>
      </c>
      <c r="D155" s="7" t="s">
        <v>259</v>
      </c>
      <c r="E155" s="20" t="s">
        <v>111</v>
      </c>
      <c r="F155" s="3"/>
      <c r="G155" s="3"/>
      <c r="H155" s="1">
        <v>20.88</v>
      </c>
      <c r="J155" s="1">
        <f>27.9+1.74</f>
        <v>29.639999999999997</v>
      </c>
      <c r="K155" s="25">
        <f t="shared" si="16"/>
        <v>1.1856</v>
      </c>
      <c r="L155" s="25">
        <f t="shared" si="17"/>
        <v>30.825599999999998</v>
      </c>
      <c r="M155" s="4" t="s">
        <v>311</v>
      </c>
    </row>
    <row r="156" spans="1:13" s="1" customFormat="1" x14ac:dyDescent="0.25">
      <c r="A156" s="18"/>
      <c r="B156" s="18"/>
      <c r="C156" s="16">
        <v>9789925301034</v>
      </c>
      <c r="D156" s="4" t="s">
        <v>260</v>
      </c>
      <c r="E156" t="s">
        <v>111</v>
      </c>
      <c r="F156" s="3"/>
      <c r="G156" s="3"/>
      <c r="H156" s="1">
        <v>21.88</v>
      </c>
      <c r="J156" s="1">
        <f>27.9+1.74</f>
        <v>29.639999999999997</v>
      </c>
      <c r="K156" s="25">
        <f t="shared" si="16"/>
        <v>1.1856</v>
      </c>
      <c r="L156" s="25">
        <f t="shared" si="17"/>
        <v>30.825599999999998</v>
      </c>
      <c r="M156" s="4" t="s">
        <v>311</v>
      </c>
    </row>
    <row r="157" spans="1:13" s="4" customFormat="1" x14ac:dyDescent="0.25">
      <c r="A157" s="7" t="s">
        <v>131</v>
      </c>
      <c r="B157" s="7" t="s">
        <v>303</v>
      </c>
      <c r="C157" s="38">
        <v>9788467582369</v>
      </c>
      <c r="D157" s="7" t="s">
        <v>21</v>
      </c>
      <c r="E157" s="20" t="s">
        <v>47</v>
      </c>
      <c r="F157" s="3" t="s">
        <v>1</v>
      </c>
      <c r="G157" s="3">
        <v>19.230703727999998</v>
      </c>
      <c r="J157" s="1">
        <f>21.7+0.3</f>
        <v>22</v>
      </c>
      <c r="K157" s="25">
        <f t="shared" si="16"/>
        <v>0.88</v>
      </c>
      <c r="L157" s="25">
        <f t="shared" si="17"/>
        <v>22.88</v>
      </c>
    </row>
    <row r="158" spans="1:13" s="4" customFormat="1" x14ac:dyDescent="0.25">
      <c r="A158" s="7" t="s">
        <v>106</v>
      </c>
      <c r="B158" s="7" t="s">
        <v>303</v>
      </c>
      <c r="C158" s="38">
        <v>9788470635076</v>
      </c>
      <c r="D158" s="7" t="s">
        <v>84</v>
      </c>
      <c r="E158" s="20" t="s">
        <v>85</v>
      </c>
      <c r="F158" s="3"/>
      <c r="G158" s="3">
        <v>27.78</v>
      </c>
      <c r="I158" s="4">
        <v>28.9</v>
      </c>
      <c r="J158" s="4">
        <f>23.6+0.5</f>
        <v>24.1</v>
      </c>
      <c r="K158" s="25">
        <f t="shared" si="16"/>
        <v>0.96400000000000008</v>
      </c>
      <c r="L158" s="25">
        <f t="shared" si="17"/>
        <v>25.064</v>
      </c>
    </row>
    <row r="159" spans="1:13" s="1" customFormat="1" x14ac:dyDescent="0.25">
      <c r="A159" s="18" t="s">
        <v>189</v>
      </c>
      <c r="B159" s="18" t="s">
        <v>303</v>
      </c>
      <c r="C159" s="38">
        <v>9788467576085</v>
      </c>
      <c r="D159" s="7" t="s">
        <v>23</v>
      </c>
      <c r="E159" s="20" t="s">
        <v>47</v>
      </c>
      <c r="F159" s="3" t="s">
        <v>1</v>
      </c>
      <c r="G159" s="3">
        <v>24.805639079999999</v>
      </c>
      <c r="J159" s="1">
        <f>28+0.49</f>
        <v>28.49</v>
      </c>
      <c r="K159" s="25">
        <f t="shared" si="16"/>
        <v>1.1395999999999999</v>
      </c>
      <c r="L159" s="25">
        <f t="shared" si="17"/>
        <v>29.6296</v>
      </c>
    </row>
    <row r="160" spans="1:13" s="1" customFormat="1" x14ac:dyDescent="0.25">
      <c r="A160" s="18" t="s">
        <v>166</v>
      </c>
      <c r="B160" s="18"/>
      <c r="C160" s="16"/>
      <c r="D160" s="4"/>
      <c r="E160"/>
      <c r="F160" s="17"/>
      <c r="G160" s="17"/>
    </row>
    <row r="161" spans="1:13" s="1" customFormat="1" x14ac:dyDescent="0.25">
      <c r="B161" s="18"/>
      <c r="C161" s="16"/>
      <c r="D161" s="4"/>
      <c r="E161"/>
      <c r="F161" s="17"/>
      <c r="G161" s="17"/>
    </row>
    <row r="162" spans="1:13" s="1" customFormat="1" x14ac:dyDescent="0.25">
      <c r="A162" s="22" t="s">
        <v>181</v>
      </c>
      <c r="B162" s="22"/>
      <c r="C162" s="16"/>
      <c r="D162" s="4"/>
      <c r="E162"/>
      <c r="F162" s="17"/>
      <c r="G162" s="17"/>
    </row>
    <row r="163" spans="1:13" s="1" customFormat="1" x14ac:dyDescent="0.25">
      <c r="A163" s="18" t="s">
        <v>156</v>
      </c>
      <c r="B163" s="18" t="s">
        <v>303</v>
      </c>
      <c r="C163" s="38">
        <v>9788417710286</v>
      </c>
      <c r="D163" s="7" t="s">
        <v>207</v>
      </c>
      <c r="E163" s="20" t="s">
        <v>309</v>
      </c>
      <c r="F163" s="17"/>
      <c r="G163" s="17"/>
      <c r="I163" s="1">
        <v>28.7</v>
      </c>
      <c r="J163">
        <v>29.6</v>
      </c>
      <c r="K163" s="25">
        <f>+J163*0.04</f>
        <v>1.1840000000000002</v>
      </c>
      <c r="L163" s="25">
        <f>+J163+K163</f>
        <v>30.784000000000002</v>
      </c>
    </row>
    <row r="164" spans="1:13" s="1" customFormat="1" x14ac:dyDescent="0.25">
      <c r="B164" s="18"/>
      <c r="C164" s="16">
        <v>9788417710293</v>
      </c>
      <c r="D164" s="4" t="s">
        <v>208</v>
      </c>
      <c r="E164" t="s">
        <v>309</v>
      </c>
      <c r="F164" s="17"/>
      <c r="G164" s="17"/>
      <c r="I164" s="1">
        <v>16.739999999999998</v>
      </c>
      <c r="J164">
        <v>17.3</v>
      </c>
      <c r="K164" s="25">
        <f>+J164*0.04</f>
        <v>0.69200000000000006</v>
      </c>
      <c r="L164" s="25">
        <f>+J164+K164</f>
        <v>17.992000000000001</v>
      </c>
    </row>
    <row r="165" spans="1:13" x14ac:dyDescent="0.25">
      <c r="A165" s="18" t="s">
        <v>186</v>
      </c>
      <c r="B165" s="18"/>
      <c r="C165" s="16">
        <v>9788469611937</v>
      </c>
      <c r="D165" s="4" t="s">
        <v>292</v>
      </c>
      <c r="E165" t="s">
        <v>96</v>
      </c>
      <c r="H165">
        <v>14.33</v>
      </c>
      <c r="J165">
        <f>13.7+0.1</f>
        <v>13.799999999999999</v>
      </c>
      <c r="K165" s="25">
        <f>+J165*0.04</f>
        <v>0.55199999999999994</v>
      </c>
      <c r="L165" s="25">
        <f>+J165+K165</f>
        <v>14.351999999999999</v>
      </c>
      <c r="M165" s="4" t="s">
        <v>311</v>
      </c>
    </row>
    <row r="166" spans="1:13" x14ac:dyDescent="0.25">
      <c r="A166" s="18" t="s">
        <v>184</v>
      </c>
      <c r="B166" s="18"/>
      <c r="C166" s="16"/>
      <c r="D166" s="4" t="s">
        <v>187</v>
      </c>
    </row>
    <row r="167" spans="1:13" x14ac:dyDescent="0.25">
      <c r="A167" s="18" t="s">
        <v>188</v>
      </c>
      <c r="B167" s="18"/>
      <c r="C167" s="16"/>
      <c r="D167" s="4" t="s">
        <v>130</v>
      </c>
    </row>
    <row r="168" spans="1:13" x14ac:dyDescent="0.25">
      <c r="A168" s="18"/>
      <c r="B168" s="18"/>
      <c r="C168" s="16"/>
      <c r="D168" s="4"/>
    </row>
    <row r="169" spans="1:13" x14ac:dyDescent="0.25">
      <c r="A169" s="18" t="s">
        <v>310</v>
      </c>
      <c r="C169" s="16"/>
    </row>
    <row r="170" spans="1:13" x14ac:dyDescent="0.25">
      <c r="A170" s="18"/>
      <c r="C170" s="16"/>
    </row>
    <row r="171" spans="1:13" s="1" customFormat="1" x14ac:dyDescent="0.25">
      <c r="B171" s="18"/>
      <c r="C171" s="16"/>
      <c r="D171" s="13" t="s">
        <v>42</v>
      </c>
      <c r="E171"/>
      <c r="F171"/>
      <c r="G171"/>
      <c r="H171"/>
    </row>
    <row r="172" spans="1:13" s="1" customFormat="1" x14ac:dyDescent="0.25">
      <c r="B172" s="18"/>
      <c r="C172" s="16"/>
      <c r="D172"/>
      <c r="E172"/>
      <c r="F172"/>
      <c r="G172"/>
      <c r="H172"/>
    </row>
    <row r="173" spans="1:13" s="4" customFormat="1" x14ac:dyDescent="0.25">
      <c r="A173" s="7" t="s">
        <v>164</v>
      </c>
      <c r="B173" s="7" t="s">
        <v>303</v>
      </c>
      <c r="C173" s="38">
        <v>9788467358292</v>
      </c>
      <c r="D173" s="7" t="s">
        <v>261</v>
      </c>
      <c r="E173" s="20" t="s">
        <v>57</v>
      </c>
      <c r="F173" s="3" t="s">
        <v>1</v>
      </c>
      <c r="G173" s="3">
        <v>26.747121359999998</v>
      </c>
      <c r="J173" s="1">
        <f>30.1+0.53</f>
        <v>30.630000000000003</v>
      </c>
      <c r="K173" s="25">
        <f t="shared" ref="K173:K184" si="18">+J173*0.04</f>
        <v>1.2252000000000001</v>
      </c>
      <c r="L173" s="25">
        <f t="shared" ref="L173:L184" si="19">+J173+K173</f>
        <v>31.855200000000004</v>
      </c>
      <c r="M173" s="4" t="s">
        <v>311</v>
      </c>
    </row>
    <row r="174" spans="1:13" s="4" customFormat="1" x14ac:dyDescent="0.25">
      <c r="A174" s="7"/>
      <c r="B174" s="7"/>
      <c r="C174" s="16">
        <v>9788498383737</v>
      </c>
      <c r="D174" s="8" t="s">
        <v>262</v>
      </c>
      <c r="E174" t="s">
        <v>263</v>
      </c>
      <c r="F174" s="3">
        <v>11.54</v>
      </c>
      <c r="G174" s="3"/>
      <c r="J174" s="25">
        <f>+F174*0.95</f>
        <v>10.962999999999999</v>
      </c>
      <c r="K174" s="25">
        <f t="shared" si="18"/>
        <v>0.43851999999999997</v>
      </c>
      <c r="L174" s="25">
        <f t="shared" si="19"/>
        <v>11.40152</v>
      </c>
      <c r="M174" s="4" t="s">
        <v>311</v>
      </c>
    </row>
    <row r="175" spans="1:13" s="4" customFormat="1" x14ac:dyDescent="0.25">
      <c r="A175" s="7"/>
      <c r="B175" s="7"/>
      <c r="C175" s="16">
        <v>9788468315775</v>
      </c>
      <c r="D175" s="8" t="s">
        <v>264</v>
      </c>
      <c r="E175" t="s">
        <v>86</v>
      </c>
      <c r="F175" s="3"/>
      <c r="G175" s="3"/>
      <c r="H175" s="4">
        <v>9.52</v>
      </c>
      <c r="I175" s="4">
        <v>9.9</v>
      </c>
      <c r="J175" s="25">
        <f>+H175*0.95</f>
        <v>9.0439999999999987</v>
      </c>
      <c r="K175" s="25">
        <f t="shared" si="18"/>
        <v>0.36175999999999997</v>
      </c>
      <c r="L175" s="25">
        <f t="shared" si="19"/>
        <v>9.405759999999999</v>
      </c>
      <c r="M175" s="4" t="s">
        <v>311</v>
      </c>
    </row>
    <row r="176" spans="1:13" s="4" customFormat="1" x14ac:dyDescent="0.25">
      <c r="A176" s="7"/>
      <c r="B176" s="7"/>
      <c r="C176" s="16">
        <v>9788423682706</v>
      </c>
      <c r="D176" s="8" t="s">
        <v>265</v>
      </c>
      <c r="E176" t="s">
        <v>86</v>
      </c>
      <c r="F176" s="3">
        <v>9.57</v>
      </c>
      <c r="G176" s="3"/>
      <c r="J176" s="25">
        <f>+F176*0.95</f>
        <v>9.0914999999999999</v>
      </c>
      <c r="K176" s="25">
        <f t="shared" si="18"/>
        <v>0.36365999999999998</v>
      </c>
      <c r="L176" s="25">
        <f t="shared" si="19"/>
        <v>9.4551599999999993</v>
      </c>
      <c r="M176" s="4" t="s">
        <v>311</v>
      </c>
    </row>
    <row r="177" spans="1:13" s="4" customFormat="1" x14ac:dyDescent="0.25">
      <c r="A177" s="7" t="s">
        <v>182</v>
      </c>
      <c r="B177" s="7" t="s">
        <v>303</v>
      </c>
      <c r="C177" s="38">
        <v>9788467586787</v>
      </c>
      <c r="D177" s="41" t="s">
        <v>24</v>
      </c>
      <c r="E177" s="20" t="s">
        <v>47</v>
      </c>
      <c r="F177" s="3" t="s">
        <v>1</v>
      </c>
      <c r="G177" s="3">
        <v>26.747121359999998</v>
      </c>
      <c r="J177" s="1">
        <f>30.1+0.53</f>
        <v>30.630000000000003</v>
      </c>
      <c r="K177" s="25">
        <f t="shared" si="18"/>
        <v>1.2252000000000001</v>
      </c>
      <c r="L177" s="25">
        <f t="shared" si="19"/>
        <v>31.855200000000004</v>
      </c>
    </row>
    <row r="178" spans="1:13" s="4" customFormat="1" x14ac:dyDescent="0.25">
      <c r="A178" s="7" t="s">
        <v>180</v>
      </c>
      <c r="B178" s="7" t="s">
        <v>303</v>
      </c>
      <c r="C178" s="38">
        <v>9788468236575</v>
      </c>
      <c r="D178" s="41" t="s">
        <v>83</v>
      </c>
      <c r="E178" s="20" t="s">
        <v>77</v>
      </c>
      <c r="F178" s="3"/>
      <c r="G178" s="3"/>
      <c r="H178" s="4">
        <v>38.94</v>
      </c>
      <c r="I178" s="4">
        <v>40.5</v>
      </c>
      <c r="J178" s="1">
        <f>34+1.1</f>
        <v>35.1</v>
      </c>
      <c r="K178" s="25">
        <f t="shared" si="18"/>
        <v>1.4040000000000001</v>
      </c>
      <c r="L178" s="25">
        <f t="shared" si="19"/>
        <v>36.504000000000005</v>
      </c>
    </row>
    <row r="179" spans="1:13" s="4" customFormat="1" x14ac:dyDescent="0.25">
      <c r="A179" s="7" t="s">
        <v>113</v>
      </c>
      <c r="B179" s="7" t="s">
        <v>303</v>
      </c>
      <c r="C179" s="38">
        <v>9788467586817</v>
      </c>
      <c r="D179" s="41" t="s">
        <v>25</v>
      </c>
      <c r="E179" s="20" t="s">
        <v>47</v>
      </c>
      <c r="F179" s="3" t="s">
        <v>1</v>
      </c>
      <c r="G179" s="3">
        <v>26.747121359999998</v>
      </c>
      <c r="J179" s="1">
        <f>30.1+0.53</f>
        <v>30.630000000000003</v>
      </c>
      <c r="K179" s="25">
        <f t="shared" si="18"/>
        <v>1.2252000000000001</v>
      </c>
      <c r="L179" s="25">
        <f t="shared" si="19"/>
        <v>31.855200000000004</v>
      </c>
    </row>
    <row r="180" spans="1:13" s="4" customFormat="1" x14ac:dyDescent="0.25">
      <c r="A180" s="7" t="s">
        <v>128</v>
      </c>
      <c r="B180" s="7" t="s">
        <v>303</v>
      </c>
      <c r="C180" s="38">
        <v>9780194844017</v>
      </c>
      <c r="D180" s="41" t="s">
        <v>91</v>
      </c>
      <c r="E180" s="20" t="s">
        <v>57</v>
      </c>
      <c r="F180" s="3"/>
      <c r="G180" s="3"/>
      <c r="H180" s="4">
        <v>20.88</v>
      </c>
      <c r="J180" s="1">
        <f>27.9+1.74</f>
        <v>29.639999999999997</v>
      </c>
      <c r="K180" s="25">
        <f t="shared" si="18"/>
        <v>1.1856</v>
      </c>
      <c r="L180" s="25">
        <f t="shared" si="19"/>
        <v>30.825599999999998</v>
      </c>
    </row>
    <row r="181" spans="1:13" s="4" customFormat="1" x14ac:dyDescent="0.25">
      <c r="A181" s="7" t="s">
        <v>131</v>
      </c>
      <c r="B181" s="7" t="s">
        <v>303</v>
      </c>
      <c r="C181" s="38">
        <v>9788467587296</v>
      </c>
      <c r="D181" s="41" t="s">
        <v>26</v>
      </c>
      <c r="E181" s="20" t="s">
        <v>47</v>
      </c>
      <c r="F181" s="3" t="s">
        <v>1</v>
      </c>
      <c r="G181" s="3">
        <v>19.230703727999998</v>
      </c>
      <c r="J181" s="1">
        <f>21.7+0.3</f>
        <v>22</v>
      </c>
      <c r="K181" s="25">
        <f t="shared" si="18"/>
        <v>0.88</v>
      </c>
      <c r="L181" s="25">
        <f t="shared" si="19"/>
        <v>22.88</v>
      </c>
    </row>
    <row r="182" spans="1:13" s="1" customFormat="1" x14ac:dyDescent="0.25">
      <c r="A182" s="18" t="s">
        <v>183</v>
      </c>
      <c r="B182" s="18" t="s">
        <v>303</v>
      </c>
      <c r="C182" s="38">
        <v>9788467576412</v>
      </c>
      <c r="D182" s="7" t="s">
        <v>27</v>
      </c>
      <c r="E182" s="20" t="s">
        <v>47</v>
      </c>
      <c r="F182" s="3" t="s">
        <v>1</v>
      </c>
      <c r="G182" s="3">
        <v>24.805639079999999</v>
      </c>
      <c r="J182" s="1">
        <f>28+0.49</f>
        <v>28.49</v>
      </c>
      <c r="K182" s="25">
        <f t="shared" si="18"/>
        <v>1.1395999999999999</v>
      </c>
      <c r="L182" s="25">
        <f t="shared" si="19"/>
        <v>29.6296</v>
      </c>
    </row>
    <row r="183" spans="1:13" s="1" customFormat="1" x14ac:dyDescent="0.25">
      <c r="A183" s="18" t="s">
        <v>106</v>
      </c>
      <c r="B183" s="18" t="s">
        <v>303</v>
      </c>
      <c r="C183" s="38">
        <v>9788470635410</v>
      </c>
      <c r="D183" s="7" t="s">
        <v>92</v>
      </c>
      <c r="E183" s="20" t="s">
        <v>85</v>
      </c>
      <c r="F183" s="17"/>
      <c r="G183" s="17"/>
      <c r="I183" s="1">
        <v>30.5</v>
      </c>
      <c r="J183" s="1">
        <f>25.2+0.7</f>
        <v>25.9</v>
      </c>
      <c r="K183" s="25">
        <f t="shared" si="18"/>
        <v>1.036</v>
      </c>
      <c r="L183" s="25">
        <f t="shared" si="19"/>
        <v>26.936</v>
      </c>
    </row>
    <row r="184" spans="1:13" s="1" customFormat="1" x14ac:dyDescent="0.25">
      <c r="A184" s="18" t="s">
        <v>176</v>
      </c>
      <c r="B184" s="18" t="s">
        <v>303</v>
      </c>
      <c r="C184" s="38">
        <v>9788423661107</v>
      </c>
      <c r="D184" s="7" t="s">
        <v>93</v>
      </c>
      <c r="E184" s="20" t="s">
        <v>86</v>
      </c>
      <c r="F184" s="17"/>
      <c r="G184" s="17"/>
      <c r="I184" s="1">
        <v>29.07</v>
      </c>
      <c r="J184" s="1">
        <v>30</v>
      </c>
      <c r="K184" s="25">
        <f t="shared" si="18"/>
        <v>1.2</v>
      </c>
      <c r="L184" s="25">
        <f t="shared" si="19"/>
        <v>31.2</v>
      </c>
    </row>
    <row r="185" spans="1:13" x14ac:dyDescent="0.25">
      <c r="A185" s="18" t="s">
        <v>166</v>
      </c>
      <c r="B185" s="18"/>
      <c r="C185" s="16"/>
      <c r="D185" s="4" t="s">
        <v>130</v>
      </c>
    </row>
    <row r="186" spans="1:13" x14ac:dyDescent="0.25">
      <c r="A186" s="18"/>
      <c r="B186" s="18"/>
      <c r="C186" s="16"/>
      <c r="D186" s="4"/>
    </row>
    <row r="187" spans="1:13" x14ac:dyDescent="0.25">
      <c r="A187" s="22" t="s">
        <v>181</v>
      </c>
      <c r="B187" s="22"/>
      <c r="C187" s="16"/>
      <c r="D187" s="4"/>
    </row>
    <row r="188" spans="1:13" x14ac:dyDescent="0.25">
      <c r="A188" s="18" t="s">
        <v>156</v>
      </c>
      <c r="B188" s="18" t="s">
        <v>303</v>
      </c>
      <c r="C188" s="38">
        <v>9788417710309</v>
      </c>
      <c r="D188" s="7" t="s">
        <v>209</v>
      </c>
      <c r="E188" s="20" t="s">
        <v>309</v>
      </c>
      <c r="I188">
        <v>28.7</v>
      </c>
      <c r="J188">
        <v>29.6</v>
      </c>
      <c r="K188" s="25">
        <f>+J188*0.04</f>
        <v>1.1840000000000002</v>
      </c>
      <c r="L188" s="25">
        <f>+J188+K188</f>
        <v>30.784000000000002</v>
      </c>
    </row>
    <row r="189" spans="1:13" x14ac:dyDescent="0.25">
      <c r="A189" s="20"/>
      <c r="C189" s="16">
        <v>9788417710316</v>
      </c>
      <c r="D189" s="4" t="s">
        <v>210</v>
      </c>
      <c r="E189" t="s">
        <v>309</v>
      </c>
      <c r="I189">
        <v>16.739999999999998</v>
      </c>
      <c r="J189">
        <v>17.3</v>
      </c>
      <c r="K189" s="25">
        <f>+J189*0.04</f>
        <v>0.69200000000000006</v>
      </c>
      <c r="L189" s="25">
        <f>+J189+K189</f>
        <v>17.992000000000001</v>
      </c>
    </row>
    <row r="190" spans="1:13" x14ac:dyDescent="0.25">
      <c r="A190" s="18" t="s">
        <v>184</v>
      </c>
      <c r="B190" s="18"/>
      <c r="C190" s="16"/>
      <c r="D190" s="4" t="s">
        <v>185</v>
      </c>
    </row>
    <row r="191" spans="1:13" x14ac:dyDescent="0.25">
      <c r="A191" s="18" t="s">
        <v>186</v>
      </c>
      <c r="B191" s="18"/>
      <c r="C191" s="16">
        <v>9788469611975</v>
      </c>
      <c r="D191" s="4" t="s">
        <v>292</v>
      </c>
      <c r="E191" t="s">
        <v>96</v>
      </c>
      <c r="H191">
        <v>14.33</v>
      </c>
      <c r="J191">
        <f>13.7+0.1</f>
        <v>13.799999999999999</v>
      </c>
      <c r="K191" s="25">
        <f>+J191*0.04</f>
        <v>0.55199999999999994</v>
      </c>
      <c r="L191" s="25">
        <f>+J191+K191</f>
        <v>14.351999999999999</v>
      </c>
      <c r="M191" s="4" t="s">
        <v>311</v>
      </c>
    </row>
    <row r="192" spans="1:13" x14ac:dyDescent="0.25">
      <c r="A192" s="18"/>
      <c r="B192" s="18"/>
      <c r="C192" s="16"/>
      <c r="D192" s="4"/>
      <c r="K192" s="25"/>
      <c r="L192" s="25"/>
    </row>
    <row r="193" spans="1:13" x14ac:dyDescent="0.25">
      <c r="A193" s="22" t="s">
        <v>177</v>
      </c>
      <c r="B193" s="22"/>
      <c r="C193" s="16"/>
      <c r="K193" s="25"/>
      <c r="L193" s="25"/>
    </row>
    <row r="194" spans="1:13" x14ac:dyDescent="0.25">
      <c r="A194" s="7" t="s">
        <v>178</v>
      </c>
      <c r="B194" s="7" t="s">
        <v>303</v>
      </c>
      <c r="C194" s="38">
        <v>9788490787724</v>
      </c>
      <c r="D194" s="7" t="s">
        <v>94</v>
      </c>
      <c r="E194" s="20" t="s">
        <v>95</v>
      </c>
      <c r="H194">
        <v>33.17</v>
      </c>
      <c r="J194">
        <v>31.8</v>
      </c>
      <c r="K194" s="25">
        <f>+J194*0.04</f>
        <v>1.272</v>
      </c>
      <c r="L194" s="25">
        <f>+J194+K194</f>
        <v>33.072000000000003</v>
      </c>
    </row>
    <row r="195" spans="1:13" x14ac:dyDescent="0.25">
      <c r="A195" s="7" t="s">
        <v>97</v>
      </c>
      <c r="B195" s="7" t="s">
        <v>303</v>
      </c>
      <c r="C195" s="38">
        <v>9788469614174</v>
      </c>
      <c r="D195" s="7" t="s">
        <v>97</v>
      </c>
      <c r="E195" s="20" t="s">
        <v>96</v>
      </c>
      <c r="I195">
        <v>34.6</v>
      </c>
      <c r="J195">
        <v>32.200000000000003</v>
      </c>
      <c r="K195" s="25">
        <f>+J195*0.04</f>
        <v>1.288</v>
      </c>
      <c r="L195" s="25">
        <f>+J195+K195</f>
        <v>33.488</v>
      </c>
    </row>
    <row r="196" spans="1:13" x14ac:dyDescent="0.25">
      <c r="A196" s="7" t="s">
        <v>179</v>
      </c>
      <c r="B196" s="7" t="s">
        <v>303</v>
      </c>
      <c r="C196" s="38">
        <v>9780194552783</v>
      </c>
      <c r="D196" s="7" t="s">
        <v>268</v>
      </c>
      <c r="E196" s="20" t="s">
        <v>57</v>
      </c>
      <c r="M196" s="4" t="s">
        <v>311</v>
      </c>
    </row>
    <row r="197" spans="1:13" x14ac:dyDescent="0.25">
      <c r="A197" s="7"/>
      <c r="B197" s="7"/>
      <c r="C197" s="16">
        <v>9780194553261</v>
      </c>
      <c r="D197" s="4" t="s">
        <v>269</v>
      </c>
      <c r="E197" t="s">
        <v>57</v>
      </c>
      <c r="M197" s="4" t="s">
        <v>311</v>
      </c>
    </row>
    <row r="198" spans="1:13" x14ac:dyDescent="0.25">
      <c r="A198" s="7"/>
      <c r="B198" s="7"/>
      <c r="C198" s="16"/>
      <c r="D198" s="4"/>
      <c r="M198" s="4"/>
    </row>
    <row r="199" spans="1:13" x14ac:dyDescent="0.25">
      <c r="A199" s="18" t="s">
        <v>310</v>
      </c>
      <c r="B199" s="7"/>
      <c r="C199" s="16"/>
      <c r="D199" s="4"/>
      <c r="M199" s="4"/>
    </row>
    <row r="200" spans="1:13" x14ac:dyDescent="0.25">
      <c r="C200" s="16"/>
      <c r="F200" s="4"/>
      <c r="G200" s="4"/>
      <c r="H200" s="4"/>
    </row>
    <row r="201" spans="1:13" s="4" customFormat="1" x14ac:dyDescent="0.25">
      <c r="B201" s="7"/>
      <c r="C201" s="16"/>
      <c r="D201" s="13" t="s">
        <v>43</v>
      </c>
      <c r="E201"/>
    </row>
    <row r="202" spans="1:13" s="4" customFormat="1" x14ac:dyDescent="0.25">
      <c r="B202" s="7"/>
      <c r="C202" s="16"/>
      <c r="D202"/>
      <c r="E202"/>
    </row>
    <row r="203" spans="1:13" s="4" customFormat="1" x14ac:dyDescent="0.25">
      <c r="A203" s="7" t="s">
        <v>164</v>
      </c>
      <c r="B203" s="7" t="s">
        <v>303</v>
      </c>
      <c r="C203" s="38">
        <v>9788467385175</v>
      </c>
      <c r="D203" s="7" t="s">
        <v>266</v>
      </c>
      <c r="E203" s="20" t="s">
        <v>57</v>
      </c>
      <c r="F203" s="3" t="s">
        <v>1</v>
      </c>
      <c r="G203" s="3">
        <v>26.747121359999998</v>
      </c>
      <c r="J203" s="1">
        <f>30.1+0.53</f>
        <v>30.630000000000003</v>
      </c>
      <c r="K203" s="25">
        <f t="shared" ref="K203:K215" si="20">+J203*0.04</f>
        <v>1.2252000000000001</v>
      </c>
      <c r="L203" s="25">
        <f t="shared" ref="L203:L215" si="21">+J203+K203</f>
        <v>31.855200000000004</v>
      </c>
      <c r="M203" s="4" t="s">
        <v>311</v>
      </c>
    </row>
    <row r="204" spans="1:13" s="4" customFormat="1" x14ac:dyDescent="0.25">
      <c r="A204" s="7"/>
      <c r="B204" s="7"/>
      <c r="C204" s="16">
        <v>9788467045390</v>
      </c>
      <c r="D204" s="4" t="s">
        <v>98</v>
      </c>
      <c r="E204" t="s">
        <v>199</v>
      </c>
      <c r="F204" s="3"/>
      <c r="G204" s="3"/>
      <c r="H204" s="4">
        <v>14.33</v>
      </c>
      <c r="J204" s="25">
        <f>+H204*0.95</f>
        <v>13.6135</v>
      </c>
      <c r="K204" s="25">
        <f t="shared" si="20"/>
        <v>0.54454000000000002</v>
      </c>
      <c r="L204" s="25">
        <f t="shared" si="21"/>
        <v>14.15804</v>
      </c>
    </row>
    <row r="205" spans="1:13" s="4" customFormat="1" x14ac:dyDescent="0.25">
      <c r="A205" s="7"/>
      <c r="B205" s="7"/>
      <c r="C205" s="16">
        <v>9788466751711</v>
      </c>
      <c r="D205" s="4" t="s">
        <v>99</v>
      </c>
      <c r="E205" t="s">
        <v>54</v>
      </c>
      <c r="F205" s="3">
        <v>9.9</v>
      </c>
      <c r="G205" s="3"/>
      <c r="J205" s="25">
        <f>+F205*0.95</f>
        <v>9.4049999999999994</v>
      </c>
      <c r="K205" s="25">
        <f t="shared" si="20"/>
        <v>0.37619999999999998</v>
      </c>
      <c r="L205" s="25">
        <f t="shared" si="21"/>
        <v>9.7812000000000001</v>
      </c>
    </row>
    <row r="206" spans="1:13" s="4" customFormat="1" x14ac:dyDescent="0.25">
      <c r="A206" s="7"/>
      <c r="B206" s="7"/>
      <c r="C206" s="16">
        <v>9788467585988</v>
      </c>
      <c r="D206" s="4" t="s">
        <v>211</v>
      </c>
      <c r="E206" t="s">
        <v>47</v>
      </c>
      <c r="F206" s="3">
        <v>11.92</v>
      </c>
      <c r="G206" s="3"/>
      <c r="J206" s="25">
        <f>+F206*0.95</f>
        <v>11.324</v>
      </c>
      <c r="K206" s="25">
        <f t="shared" si="20"/>
        <v>0.45296000000000003</v>
      </c>
      <c r="L206" s="25">
        <f t="shared" si="21"/>
        <v>11.776959999999999</v>
      </c>
    </row>
    <row r="207" spans="1:13" s="4" customFormat="1" x14ac:dyDescent="0.25">
      <c r="A207" s="7" t="s">
        <v>171</v>
      </c>
      <c r="B207" s="7"/>
      <c r="C207" s="16">
        <v>9788467576214</v>
      </c>
      <c r="D207" s="4" t="s">
        <v>28</v>
      </c>
      <c r="E207" t="s">
        <v>47</v>
      </c>
      <c r="F207" s="3" t="s">
        <v>1</v>
      </c>
      <c r="G207" s="3">
        <v>26.747121359999998</v>
      </c>
      <c r="J207" s="1">
        <f>30.1+0.53</f>
        <v>30.630000000000003</v>
      </c>
      <c r="K207" s="25">
        <f t="shared" si="20"/>
        <v>1.2252000000000001</v>
      </c>
      <c r="L207" s="25">
        <f t="shared" si="21"/>
        <v>31.855200000000004</v>
      </c>
    </row>
    <row r="208" spans="1:13" s="4" customFormat="1" x14ac:dyDescent="0.25">
      <c r="A208" s="7" t="s">
        <v>170</v>
      </c>
      <c r="B208" s="7" t="s">
        <v>303</v>
      </c>
      <c r="C208" s="38">
        <v>9788467576221</v>
      </c>
      <c r="D208" s="7" t="s">
        <v>29</v>
      </c>
      <c r="E208" s="20" t="s">
        <v>47</v>
      </c>
      <c r="F208" s="3" t="s">
        <v>1</v>
      </c>
      <c r="G208" s="3">
        <v>26.747121359999998</v>
      </c>
      <c r="J208" s="1">
        <f>30.1+0.53</f>
        <v>30.630000000000003</v>
      </c>
      <c r="K208" s="25">
        <f t="shared" si="20"/>
        <v>1.2252000000000001</v>
      </c>
      <c r="L208" s="25">
        <f t="shared" si="21"/>
        <v>31.855200000000004</v>
      </c>
    </row>
    <row r="209" spans="1:12" s="4" customFormat="1" x14ac:dyDescent="0.25">
      <c r="A209" s="7" t="s">
        <v>90</v>
      </c>
      <c r="B209" s="7" t="s">
        <v>303</v>
      </c>
      <c r="C209" s="38">
        <v>9788467576382</v>
      </c>
      <c r="D209" s="7" t="s">
        <v>31</v>
      </c>
      <c r="E209" s="20" t="s">
        <v>47</v>
      </c>
      <c r="F209" s="3" t="s">
        <v>1</v>
      </c>
      <c r="G209" s="3">
        <v>26.747121359999998</v>
      </c>
      <c r="J209" s="1">
        <f>30.1+0.53</f>
        <v>30.630000000000003</v>
      </c>
      <c r="K209" s="25">
        <f t="shared" si="20"/>
        <v>1.2252000000000001</v>
      </c>
      <c r="L209" s="25">
        <f t="shared" si="21"/>
        <v>31.855200000000004</v>
      </c>
    </row>
    <row r="210" spans="1:12" s="4" customFormat="1" x14ac:dyDescent="0.25">
      <c r="A210" s="7" t="s">
        <v>113</v>
      </c>
      <c r="B210" s="7" t="s">
        <v>303</v>
      </c>
      <c r="C210" s="38">
        <v>9788467576375</v>
      </c>
      <c r="D210" s="7" t="s">
        <v>30</v>
      </c>
      <c r="E210" s="20" t="s">
        <v>47</v>
      </c>
      <c r="F210" s="3" t="s">
        <v>1</v>
      </c>
      <c r="G210" s="3">
        <v>26.747121359999998</v>
      </c>
      <c r="J210" s="1">
        <f>30.1+0.53</f>
        <v>30.630000000000003</v>
      </c>
      <c r="K210" s="25">
        <f t="shared" si="20"/>
        <v>1.2252000000000001</v>
      </c>
      <c r="L210" s="25">
        <f t="shared" si="21"/>
        <v>31.855200000000004</v>
      </c>
    </row>
    <row r="211" spans="1:12" s="4" customFormat="1" x14ac:dyDescent="0.25">
      <c r="A211" s="7" t="s">
        <v>180</v>
      </c>
      <c r="B211" s="7" t="s">
        <v>303</v>
      </c>
      <c r="C211" s="38">
        <v>9788468230436</v>
      </c>
      <c r="D211" s="7" t="s">
        <v>83</v>
      </c>
      <c r="E211" s="20" t="s">
        <v>77</v>
      </c>
      <c r="F211" s="3"/>
      <c r="G211" s="3"/>
      <c r="H211" s="4">
        <v>40.869999999999997</v>
      </c>
      <c r="I211" s="4">
        <v>42.5</v>
      </c>
      <c r="J211" s="4">
        <f>35.8+1.16</f>
        <v>36.959999999999994</v>
      </c>
      <c r="K211" s="25">
        <f t="shared" si="20"/>
        <v>1.4783999999999997</v>
      </c>
      <c r="L211" s="25">
        <f t="shared" si="21"/>
        <v>38.438399999999994</v>
      </c>
    </row>
    <row r="212" spans="1:12" s="4" customFormat="1" x14ac:dyDescent="0.25">
      <c r="A212" s="7" t="s">
        <v>128</v>
      </c>
      <c r="B212" s="7" t="s">
        <v>303</v>
      </c>
      <c r="C212" s="38">
        <v>9788467381993</v>
      </c>
      <c r="D212" s="7" t="s">
        <v>100</v>
      </c>
      <c r="E212" s="20" t="s">
        <v>57</v>
      </c>
      <c r="H212" s="4">
        <v>20.54</v>
      </c>
      <c r="J212" s="4">
        <f>27.5+1.71</f>
        <v>29.21</v>
      </c>
      <c r="K212" s="25">
        <f t="shared" si="20"/>
        <v>1.1684000000000001</v>
      </c>
      <c r="L212" s="25">
        <f t="shared" si="21"/>
        <v>30.378399999999999</v>
      </c>
    </row>
    <row r="213" spans="1:12" s="4" customFormat="1" x14ac:dyDescent="0.25">
      <c r="A213" s="7" t="s">
        <v>131</v>
      </c>
      <c r="B213" s="7" t="s">
        <v>303</v>
      </c>
      <c r="C213" s="38">
        <v>9788467582376</v>
      </c>
      <c r="D213" s="7" t="s">
        <v>32</v>
      </c>
      <c r="E213" s="20" t="s">
        <v>47</v>
      </c>
      <c r="F213" s="3" t="s">
        <v>1</v>
      </c>
      <c r="G213" s="3">
        <v>19.230703727999998</v>
      </c>
      <c r="J213" s="1">
        <f>21.7+0.3</f>
        <v>22</v>
      </c>
      <c r="K213" s="25">
        <f t="shared" si="20"/>
        <v>0.88</v>
      </c>
      <c r="L213" s="25">
        <f t="shared" si="21"/>
        <v>22.88</v>
      </c>
    </row>
    <row r="214" spans="1:12" x14ac:dyDescent="0.25">
      <c r="A214" s="7" t="s">
        <v>106</v>
      </c>
      <c r="B214" s="7" t="s">
        <v>303</v>
      </c>
      <c r="C214" s="38">
        <v>9788470635083</v>
      </c>
      <c r="D214" s="7" t="s">
        <v>101</v>
      </c>
      <c r="E214" s="20" t="s">
        <v>85</v>
      </c>
      <c r="I214">
        <v>30.5</v>
      </c>
      <c r="J214" s="1">
        <f>25.2+0.7</f>
        <v>25.9</v>
      </c>
      <c r="K214" s="25">
        <f t="shared" si="20"/>
        <v>1.036</v>
      </c>
      <c r="L214" s="25">
        <f t="shared" si="21"/>
        <v>26.936</v>
      </c>
    </row>
    <row r="215" spans="1:12" x14ac:dyDescent="0.25">
      <c r="A215" s="7" t="s">
        <v>176</v>
      </c>
      <c r="B215" s="7" t="s">
        <v>303</v>
      </c>
      <c r="C215" s="38">
        <v>9788423661107</v>
      </c>
      <c r="D215" s="7" t="s">
        <v>93</v>
      </c>
      <c r="E215" s="20" t="s">
        <v>86</v>
      </c>
      <c r="I215">
        <v>29.07</v>
      </c>
      <c r="J215" s="1">
        <v>30</v>
      </c>
      <c r="K215" s="25">
        <f t="shared" si="20"/>
        <v>1.2</v>
      </c>
      <c r="L215" s="25">
        <f t="shared" si="21"/>
        <v>31.2</v>
      </c>
    </row>
    <row r="216" spans="1:12" x14ac:dyDescent="0.25">
      <c r="A216" s="7" t="s">
        <v>166</v>
      </c>
      <c r="B216" s="7"/>
      <c r="C216" s="16"/>
      <c r="D216" s="4" t="s">
        <v>130</v>
      </c>
      <c r="K216" s="25"/>
      <c r="L216" s="25"/>
    </row>
    <row r="217" spans="1:12" x14ac:dyDescent="0.25">
      <c r="A217" s="7"/>
      <c r="B217" s="7"/>
      <c r="C217" s="16"/>
      <c r="D217" s="4"/>
      <c r="K217" s="25"/>
      <c r="L217" s="25"/>
    </row>
    <row r="218" spans="1:12" x14ac:dyDescent="0.25">
      <c r="A218" s="22" t="s">
        <v>181</v>
      </c>
      <c r="B218" s="22"/>
      <c r="C218" s="16"/>
      <c r="D218" s="4"/>
      <c r="K218" s="25"/>
      <c r="L218" s="25"/>
    </row>
    <row r="219" spans="1:12" x14ac:dyDescent="0.25">
      <c r="A219" s="7" t="s">
        <v>156</v>
      </c>
      <c r="B219" s="7" t="s">
        <v>303</v>
      </c>
      <c r="C219" s="38">
        <v>9788417710323</v>
      </c>
      <c r="D219" s="7" t="s">
        <v>212</v>
      </c>
      <c r="E219" s="20" t="s">
        <v>309</v>
      </c>
      <c r="I219">
        <v>28.7</v>
      </c>
      <c r="J219">
        <v>29.6</v>
      </c>
      <c r="K219" s="25">
        <f>+J219*0.04</f>
        <v>1.1840000000000002</v>
      </c>
      <c r="L219" s="25">
        <f>+J219+K219</f>
        <v>30.784000000000002</v>
      </c>
    </row>
    <row r="220" spans="1:12" x14ac:dyDescent="0.25">
      <c r="A220" s="7"/>
      <c r="B220" s="7"/>
      <c r="C220" s="16">
        <v>9788417710330</v>
      </c>
      <c r="D220" s="4" t="s">
        <v>213</v>
      </c>
      <c r="E220" t="s">
        <v>309</v>
      </c>
      <c r="I220">
        <v>16.739999999999998</v>
      </c>
      <c r="J220">
        <v>17.3</v>
      </c>
      <c r="K220" s="25">
        <f>+J220*0.04</f>
        <v>0.69200000000000006</v>
      </c>
      <c r="L220" s="25">
        <f>+J220+K220</f>
        <v>17.992000000000001</v>
      </c>
    </row>
    <row r="221" spans="1:12" x14ac:dyDescent="0.25">
      <c r="A221" s="7" t="s">
        <v>107</v>
      </c>
      <c r="B221" s="7" t="s">
        <v>303</v>
      </c>
      <c r="C221" s="38">
        <v>9788490583463</v>
      </c>
      <c r="D221" s="7" t="s">
        <v>89</v>
      </c>
      <c r="E221" s="20" t="s">
        <v>66</v>
      </c>
      <c r="H221">
        <v>33.090000000000003</v>
      </c>
      <c r="I221">
        <v>34.409999999999997</v>
      </c>
      <c r="J221">
        <f>26.9+2</f>
        <v>28.9</v>
      </c>
      <c r="K221" s="25">
        <f>+J221*0.04</f>
        <v>1.1559999999999999</v>
      </c>
      <c r="L221" s="25">
        <f>+J221+K221</f>
        <v>30.055999999999997</v>
      </c>
    </row>
    <row r="222" spans="1:12" x14ac:dyDescent="0.25">
      <c r="A222" s="7" t="s">
        <v>169</v>
      </c>
      <c r="B222" s="7"/>
      <c r="C222" s="16"/>
      <c r="D222" s="4" t="s">
        <v>130</v>
      </c>
    </row>
    <row r="223" spans="1:12" x14ac:dyDescent="0.25">
      <c r="C223" s="16"/>
      <c r="D223" s="4"/>
    </row>
    <row r="224" spans="1:12" x14ac:dyDescent="0.25">
      <c r="A224" s="22" t="s">
        <v>177</v>
      </c>
      <c r="B224" s="22"/>
      <c r="C224" s="16"/>
      <c r="D224" s="4"/>
    </row>
    <row r="225" spans="1:13" x14ac:dyDescent="0.25">
      <c r="A225" s="7" t="s">
        <v>178</v>
      </c>
      <c r="B225" s="7" t="s">
        <v>303</v>
      </c>
      <c r="C225" s="38">
        <v>9788490786055</v>
      </c>
      <c r="D225" s="7" t="s">
        <v>102</v>
      </c>
      <c r="E225" s="20" t="s">
        <v>95</v>
      </c>
      <c r="H225">
        <v>33.17</v>
      </c>
      <c r="J225">
        <v>31.8</v>
      </c>
      <c r="K225" s="25">
        <f>+J225*0.04</f>
        <v>1.272</v>
      </c>
      <c r="L225" s="25">
        <f>+J225+K225</f>
        <v>33.072000000000003</v>
      </c>
    </row>
    <row r="226" spans="1:13" x14ac:dyDescent="0.25">
      <c r="A226" s="7" t="s">
        <v>97</v>
      </c>
      <c r="B226" s="7" t="s">
        <v>303</v>
      </c>
      <c r="C226" s="38">
        <v>9788469614211</v>
      </c>
      <c r="D226" s="7" t="s">
        <v>103</v>
      </c>
      <c r="E226" s="20" t="s">
        <v>96</v>
      </c>
      <c r="I226">
        <v>34.6</v>
      </c>
      <c r="J226">
        <v>32.200000000000003</v>
      </c>
      <c r="K226" s="25">
        <f>+J226*0.04</f>
        <v>1.288</v>
      </c>
      <c r="L226" s="25">
        <f>+J226+K226</f>
        <v>33.488</v>
      </c>
    </row>
    <row r="227" spans="1:13" x14ac:dyDescent="0.25">
      <c r="A227" s="7" t="s">
        <v>179</v>
      </c>
      <c r="B227" s="7" t="s">
        <v>303</v>
      </c>
      <c r="C227" s="38">
        <v>9780194552783</v>
      </c>
      <c r="D227" s="7" t="s">
        <v>268</v>
      </c>
      <c r="E227" s="20" t="s">
        <v>57</v>
      </c>
      <c r="M227" s="4" t="s">
        <v>311</v>
      </c>
    </row>
    <row r="228" spans="1:13" x14ac:dyDescent="0.25">
      <c r="A228" s="7"/>
      <c r="B228" s="7"/>
      <c r="C228" s="16">
        <v>9780194553261</v>
      </c>
      <c r="D228" s="4" t="s">
        <v>269</v>
      </c>
      <c r="E228" t="s">
        <v>57</v>
      </c>
      <c r="M228" s="4" t="s">
        <v>311</v>
      </c>
    </row>
    <row r="229" spans="1:13" x14ac:dyDescent="0.25">
      <c r="A229" s="7"/>
      <c r="B229" s="7"/>
      <c r="C229" s="16"/>
      <c r="D229" s="4"/>
      <c r="M229" s="4"/>
    </row>
    <row r="230" spans="1:13" x14ac:dyDescent="0.25">
      <c r="A230" s="18" t="s">
        <v>310</v>
      </c>
      <c r="B230" s="7"/>
      <c r="C230" s="16"/>
      <c r="D230" s="4"/>
      <c r="M230" s="4"/>
    </row>
    <row r="231" spans="1:13" x14ac:dyDescent="0.25">
      <c r="C231" s="16"/>
    </row>
    <row r="232" spans="1:13" s="1" customFormat="1" x14ac:dyDescent="0.25">
      <c r="B232" s="18"/>
      <c r="C232" s="16"/>
      <c r="D232" s="13" t="s">
        <v>44</v>
      </c>
      <c r="E232"/>
      <c r="F232" s="4"/>
      <c r="G232" s="4"/>
    </row>
    <row r="233" spans="1:13" s="1" customFormat="1" x14ac:dyDescent="0.25">
      <c r="B233" s="18"/>
      <c r="C233" s="16"/>
      <c r="D233"/>
      <c r="E233"/>
      <c r="F233" s="4"/>
      <c r="G233" s="4"/>
    </row>
    <row r="234" spans="1:13" s="1" customFormat="1" x14ac:dyDescent="0.25">
      <c r="A234" s="19" t="s">
        <v>145</v>
      </c>
      <c r="B234" s="19"/>
      <c r="C234" s="16"/>
      <c r="D234"/>
      <c r="E234"/>
      <c r="F234" s="4"/>
      <c r="G234" s="4"/>
    </row>
    <row r="235" spans="1:13" s="4" customFormat="1" x14ac:dyDescent="0.25">
      <c r="A235" s="7" t="s">
        <v>164</v>
      </c>
      <c r="B235" s="7" t="s">
        <v>303</v>
      </c>
      <c r="C235" s="38">
        <v>9788467358452</v>
      </c>
      <c r="D235" s="7" t="s">
        <v>267</v>
      </c>
      <c r="E235" s="20" t="s">
        <v>57</v>
      </c>
      <c r="F235" s="3" t="s">
        <v>1</v>
      </c>
      <c r="G235" s="3">
        <v>26.747121359999998</v>
      </c>
      <c r="J235" s="1">
        <f>30.1+0.53</f>
        <v>30.630000000000003</v>
      </c>
      <c r="K235" s="25">
        <f t="shared" ref="K235" si="22">+J235*0.04</f>
        <v>1.2252000000000001</v>
      </c>
      <c r="L235" s="25">
        <f t="shared" ref="L235" si="23">+J235+K235</f>
        <v>31.855200000000004</v>
      </c>
      <c r="M235" s="4" t="s">
        <v>311</v>
      </c>
    </row>
    <row r="236" spans="1:13" s="4" customFormat="1" x14ac:dyDescent="0.25">
      <c r="A236" s="7"/>
      <c r="B236" s="7"/>
      <c r="C236" s="16">
        <v>9788468212722</v>
      </c>
      <c r="D236" s="4" t="s">
        <v>214</v>
      </c>
      <c r="E236" t="s">
        <v>104</v>
      </c>
      <c r="F236" s="3"/>
      <c r="G236" s="3"/>
      <c r="H236" s="4">
        <v>8.75</v>
      </c>
      <c r="I236" s="4">
        <v>9.1</v>
      </c>
      <c r="J236" s="25">
        <f>+H236*0.95</f>
        <v>8.3125</v>
      </c>
      <c r="K236" s="25">
        <f>+J236*0.04</f>
        <v>0.33250000000000002</v>
      </c>
      <c r="L236" s="25">
        <f>+J236+K236</f>
        <v>8.6449999999999996</v>
      </c>
      <c r="M236" s="30"/>
    </row>
    <row r="237" spans="1:13" s="4" customFormat="1" x14ac:dyDescent="0.25">
      <c r="A237" s="7"/>
      <c r="B237" s="7"/>
      <c r="C237" s="16">
        <v>9788467039498</v>
      </c>
      <c r="D237" s="4" t="s">
        <v>270</v>
      </c>
      <c r="E237" t="s">
        <v>199</v>
      </c>
      <c r="F237" s="3"/>
      <c r="G237" s="3"/>
      <c r="J237" s="25"/>
      <c r="K237" s="25"/>
      <c r="L237" s="25"/>
      <c r="M237" s="4" t="s">
        <v>311</v>
      </c>
    </row>
    <row r="238" spans="1:13" s="4" customFormat="1" x14ac:dyDescent="0.25">
      <c r="A238" s="7" t="s">
        <v>165</v>
      </c>
      <c r="B238" s="7" t="s">
        <v>303</v>
      </c>
      <c r="C238" s="38">
        <v>9788468237152</v>
      </c>
      <c r="D238" s="7" t="s">
        <v>83</v>
      </c>
      <c r="E238" s="20" t="s">
        <v>104</v>
      </c>
      <c r="F238" s="3"/>
      <c r="G238" s="3"/>
      <c r="H238" s="4">
        <v>40.869999999999997</v>
      </c>
      <c r="I238" s="4">
        <v>42.5</v>
      </c>
      <c r="J238" s="4">
        <f>35.8+1.16</f>
        <v>36.959999999999994</v>
      </c>
      <c r="K238" s="25">
        <f>+J238*0.04</f>
        <v>1.4783999999999997</v>
      </c>
      <c r="L238" s="25">
        <f>+J238+K238</f>
        <v>38.438399999999994</v>
      </c>
    </row>
    <row r="239" spans="1:13" s="4" customFormat="1" x14ac:dyDescent="0.25">
      <c r="A239" s="7" t="s">
        <v>128</v>
      </c>
      <c r="B239" s="7" t="s">
        <v>303</v>
      </c>
      <c r="C239" s="38">
        <v>9789925301171</v>
      </c>
      <c r="D239" s="7" t="s">
        <v>272</v>
      </c>
      <c r="E239" s="20" t="s">
        <v>271</v>
      </c>
      <c r="F239" s="3"/>
      <c r="G239" s="3"/>
      <c r="H239" s="4">
        <v>20.54</v>
      </c>
      <c r="J239" s="4">
        <f>27.5+1.71</f>
        <v>29.21</v>
      </c>
      <c r="K239" s="25">
        <f>+J239*0.04</f>
        <v>1.1684000000000001</v>
      </c>
      <c r="L239" s="25">
        <f>+J239+K239</f>
        <v>30.378399999999999</v>
      </c>
      <c r="M239" s="4" t="s">
        <v>311</v>
      </c>
    </row>
    <row r="240" spans="1:13" s="4" customFormat="1" x14ac:dyDescent="0.25">
      <c r="A240" s="7"/>
      <c r="B240" s="7"/>
      <c r="C240" s="16">
        <v>9789925301188</v>
      </c>
      <c r="D240" s="4" t="s">
        <v>273</v>
      </c>
      <c r="E240" t="s">
        <v>271</v>
      </c>
      <c r="F240" s="3"/>
      <c r="G240" s="3"/>
      <c r="K240" s="25"/>
      <c r="L240" s="25"/>
      <c r="M240" s="4" t="s">
        <v>311</v>
      </c>
    </row>
    <row r="241" spans="1:12" s="4" customFormat="1" x14ac:dyDescent="0.25">
      <c r="A241" s="7" t="s">
        <v>131</v>
      </c>
      <c r="B241" s="7" t="s">
        <v>303</v>
      </c>
      <c r="C241" s="38">
        <v>9788467587302</v>
      </c>
      <c r="D241" s="7" t="s">
        <v>37</v>
      </c>
      <c r="E241" s="20" t="s">
        <v>47</v>
      </c>
      <c r="F241" s="3" t="s">
        <v>1</v>
      </c>
      <c r="G241" s="3">
        <v>19.230703727999998</v>
      </c>
      <c r="H241" s="9"/>
      <c r="J241" s="1">
        <f>21.7+0.3</f>
        <v>22</v>
      </c>
      <c r="K241" s="25">
        <f>+J241*0.04</f>
        <v>0.88</v>
      </c>
      <c r="L241" s="25">
        <f>+J241+K241</f>
        <v>22.88</v>
      </c>
    </row>
    <row r="242" spans="1:12" s="4" customFormat="1" x14ac:dyDescent="0.25">
      <c r="A242" s="7" t="s">
        <v>166</v>
      </c>
      <c r="B242" s="7"/>
      <c r="C242" s="16"/>
      <c r="D242" s="4" t="s">
        <v>130</v>
      </c>
      <c r="E242"/>
      <c r="F242" s="27"/>
      <c r="G242" s="27"/>
      <c r="H242" s="9"/>
    </row>
    <row r="243" spans="1:12" s="4" customFormat="1" x14ac:dyDescent="0.25">
      <c r="A243" s="7"/>
      <c r="B243" s="7"/>
      <c r="C243" s="16"/>
      <c r="E243"/>
      <c r="F243" s="17"/>
      <c r="G243" s="17"/>
      <c r="H243" s="9"/>
    </row>
    <row r="244" spans="1:12" s="4" customFormat="1" x14ac:dyDescent="0.25">
      <c r="A244" s="22" t="s">
        <v>167</v>
      </c>
      <c r="B244" s="22"/>
      <c r="C244" s="16"/>
      <c r="E244"/>
      <c r="F244" s="28"/>
      <c r="G244" s="28"/>
      <c r="H244" s="9"/>
    </row>
    <row r="245" spans="1:12" s="4" customFormat="1" x14ac:dyDescent="0.25">
      <c r="A245" s="7" t="s">
        <v>90</v>
      </c>
      <c r="B245" s="7" t="s">
        <v>303</v>
      </c>
      <c r="C245" s="38">
        <v>9788467586978</v>
      </c>
      <c r="D245" s="7" t="s">
        <v>36</v>
      </c>
      <c r="E245" s="20" t="s">
        <v>47</v>
      </c>
      <c r="F245" s="3" t="s">
        <v>1</v>
      </c>
      <c r="G245" s="3">
        <v>26.747121359999998</v>
      </c>
      <c r="J245" s="1">
        <f>30.1+0.53</f>
        <v>30.630000000000003</v>
      </c>
      <c r="K245" s="25">
        <f>+J245*0.04</f>
        <v>1.2252000000000001</v>
      </c>
      <c r="L245" s="25">
        <f>+J245+K245</f>
        <v>31.855200000000004</v>
      </c>
    </row>
    <row r="246" spans="1:12" s="4" customFormat="1" x14ac:dyDescent="0.25">
      <c r="A246" s="7" t="s">
        <v>168</v>
      </c>
      <c r="B246" s="7"/>
      <c r="C246" s="16"/>
      <c r="D246" s="4" t="s">
        <v>130</v>
      </c>
      <c r="E246"/>
      <c r="F246" s="29"/>
      <c r="G246" s="29"/>
      <c r="K246" s="25"/>
      <c r="L246" s="25"/>
    </row>
    <row r="247" spans="1:12" s="4" customFormat="1" x14ac:dyDescent="0.25">
      <c r="A247" s="7" t="s">
        <v>105</v>
      </c>
      <c r="B247" s="7" t="s">
        <v>303</v>
      </c>
      <c r="C247" s="38">
        <v>9788490787601</v>
      </c>
      <c r="D247" s="7" t="s">
        <v>105</v>
      </c>
      <c r="E247" s="20" t="s">
        <v>95</v>
      </c>
      <c r="F247" s="3"/>
      <c r="G247" s="3"/>
      <c r="H247" s="9">
        <v>26.89</v>
      </c>
      <c r="J247" s="4">
        <f>24.9+0.98</f>
        <v>25.88</v>
      </c>
      <c r="K247" s="25">
        <f>+J247*0.04</f>
        <v>1.0351999999999999</v>
      </c>
      <c r="L247" s="25">
        <f>+J247+K247</f>
        <v>26.915199999999999</v>
      </c>
    </row>
    <row r="248" spans="1:12" s="4" customFormat="1" x14ac:dyDescent="0.25">
      <c r="A248" s="7" t="s">
        <v>169</v>
      </c>
      <c r="B248" s="7"/>
      <c r="C248" s="16"/>
      <c r="D248" s="4" t="s">
        <v>130</v>
      </c>
      <c r="E248"/>
      <c r="F248" s="29"/>
      <c r="G248" s="29"/>
      <c r="H248" s="9"/>
    </row>
    <row r="249" spans="1:12" s="4" customFormat="1" x14ac:dyDescent="0.25">
      <c r="A249" s="7" t="s">
        <v>113</v>
      </c>
      <c r="B249" s="7" t="s">
        <v>303</v>
      </c>
      <c r="C249" s="38">
        <v>9788467586985</v>
      </c>
      <c r="D249" s="7" t="s">
        <v>35</v>
      </c>
      <c r="E249" s="20" t="s">
        <v>47</v>
      </c>
      <c r="F249" s="3" t="s">
        <v>1</v>
      </c>
      <c r="G249" s="3">
        <v>26.747121359999998</v>
      </c>
      <c r="J249" s="1">
        <f>30.1+0.53</f>
        <v>30.630000000000003</v>
      </c>
      <c r="K249" s="25">
        <f>+J249*0.04</f>
        <v>1.2252000000000001</v>
      </c>
      <c r="L249" s="25">
        <f>+J249+K249</f>
        <v>31.855200000000004</v>
      </c>
    </row>
    <row r="250" spans="1:12" s="4" customFormat="1" x14ac:dyDescent="0.25">
      <c r="A250" s="7" t="s">
        <v>170</v>
      </c>
      <c r="B250" s="7" t="s">
        <v>303</v>
      </c>
      <c r="C250" s="38">
        <v>9788467586930</v>
      </c>
      <c r="D250" s="7" t="s">
        <v>33</v>
      </c>
      <c r="E250" s="20" t="s">
        <v>47</v>
      </c>
      <c r="F250" s="3" t="s">
        <v>1</v>
      </c>
      <c r="G250" s="3">
        <v>26.747121359999998</v>
      </c>
      <c r="J250" s="1">
        <f>30.1+0.53</f>
        <v>30.630000000000003</v>
      </c>
      <c r="K250" s="25">
        <f>+J250*0.04</f>
        <v>1.2252000000000001</v>
      </c>
      <c r="L250" s="25">
        <f>+J250+K250</f>
        <v>31.855200000000004</v>
      </c>
    </row>
    <row r="251" spans="1:12" s="4" customFormat="1" x14ac:dyDescent="0.25">
      <c r="A251" s="7" t="s">
        <v>171</v>
      </c>
      <c r="B251" s="7"/>
      <c r="C251" s="16">
        <v>9788467586923</v>
      </c>
      <c r="D251" s="4" t="s">
        <v>34</v>
      </c>
      <c r="E251" t="s">
        <v>47</v>
      </c>
      <c r="F251" s="3" t="s">
        <v>1</v>
      </c>
      <c r="G251" s="3">
        <v>26.747121359999998</v>
      </c>
      <c r="J251" s="1">
        <f>30.1+0.53</f>
        <v>30.630000000000003</v>
      </c>
      <c r="K251" s="25">
        <f>+J251*0.04</f>
        <v>1.2252000000000001</v>
      </c>
      <c r="L251" s="25">
        <f>+J251+K251</f>
        <v>31.855200000000004</v>
      </c>
    </row>
    <row r="252" spans="1:12" s="4" customFormat="1" x14ac:dyDescent="0.25">
      <c r="A252" s="7" t="s">
        <v>106</v>
      </c>
      <c r="B252" s="7"/>
      <c r="C252" s="16"/>
      <c r="D252" s="4" t="s">
        <v>130</v>
      </c>
      <c r="E252"/>
      <c r="I252" s="4">
        <v>31</v>
      </c>
      <c r="J252" s="1">
        <f>25.2+1.1</f>
        <v>26.3</v>
      </c>
      <c r="K252" s="25">
        <f>+J252*0.04</f>
        <v>1.052</v>
      </c>
      <c r="L252" s="25">
        <f>+J252+K252</f>
        <v>27.352</v>
      </c>
    </row>
    <row r="253" spans="1:12" s="4" customFormat="1" x14ac:dyDescent="0.25">
      <c r="A253" s="7" t="s">
        <v>172</v>
      </c>
      <c r="B253" s="7" t="s">
        <v>303</v>
      </c>
      <c r="C253" s="38">
        <v>9788467587029</v>
      </c>
      <c r="D253" s="7" t="s">
        <v>202</v>
      </c>
      <c r="E253" s="20" t="s">
        <v>47</v>
      </c>
      <c r="I253" s="4">
        <v>20</v>
      </c>
      <c r="J253" s="1">
        <v>18.37</v>
      </c>
      <c r="K253" s="25">
        <f>+J253*0.04</f>
        <v>0.73480000000000001</v>
      </c>
      <c r="L253" s="25">
        <f>+J253+K253</f>
        <v>19.104800000000001</v>
      </c>
    </row>
    <row r="254" spans="1:12" s="9" customFormat="1" x14ac:dyDescent="0.25">
      <c r="A254" s="24"/>
      <c r="B254" s="24"/>
      <c r="E254"/>
    </row>
    <row r="255" spans="1:12" s="9" customFormat="1" x14ac:dyDescent="0.25">
      <c r="A255" s="23" t="s">
        <v>173</v>
      </c>
      <c r="B255" s="23"/>
      <c r="E255"/>
    </row>
    <row r="256" spans="1:12" s="9" customFormat="1" x14ac:dyDescent="0.25">
      <c r="A256" s="24" t="s">
        <v>174</v>
      </c>
      <c r="B256" s="24"/>
      <c r="D256" s="9" t="s">
        <v>142</v>
      </c>
      <c r="E256"/>
    </row>
    <row r="257" spans="1:13" s="9" customFormat="1" x14ac:dyDescent="0.25">
      <c r="A257" s="24" t="s">
        <v>107</v>
      </c>
      <c r="B257" s="24" t="s">
        <v>303</v>
      </c>
      <c r="C257" s="38">
        <v>9788490583463</v>
      </c>
      <c r="D257" s="7" t="s">
        <v>89</v>
      </c>
      <c r="E257" s="20" t="s">
        <v>66</v>
      </c>
      <c r="F257"/>
      <c r="G257"/>
      <c r="H257">
        <v>33.090000000000003</v>
      </c>
      <c r="I257">
        <v>34.409999999999997</v>
      </c>
      <c r="J257" t="s">
        <v>198</v>
      </c>
      <c r="K257"/>
      <c r="L257"/>
      <c r="M257"/>
    </row>
    <row r="258" spans="1:13" s="9" customFormat="1" x14ac:dyDescent="0.25">
      <c r="A258" s="24" t="s">
        <v>175</v>
      </c>
      <c r="B258" s="24"/>
      <c r="C258" s="16"/>
      <c r="D258" s="4" t="s">
        <v>142</v>
      </c>
      <c r="E258"/>
      <c r="F258"/>
      <c r="G258"/>
      <c r="H258"/>
      <c r="I258"/>
      <c r="J258"/>
      <c r="K258"/>
      <c r="L258"/>
      <c r="M258"/>
    </row>
    <row r="259" spans="1:13" s="9" customFormat="1" x14ac:dyDescent="0.25">
      <c r="A259" s="24" t="s">
        <v>147</v>
      </c>
      <c r="B259" s="24"/>
      <c r="C259" s="16"/>
      <c r="D259" s="4" t="s">
        <v>142</v>
      </c>
      <c r="E259"/>
      <c r="F259"/>
      <c r="G259"/>
      <c r="H259"/>
      <c r="I259"/>
      <c r="J259"/>
      <c r="K259"/>
      <c r="L259"/>
      <c r="M259"/>
    </row>
    <row r="260" spans="1:13" s="9" customFormat="1" x14ac:dyDescent="0.25">
      <c r="A260" s="24" t="s">
        <v>156</v>
      </c>
      <c r="B260" s="24" t="s">
        <v>303</v>
      </c>
      <c r="C260" s="38">
        <v>9788417710347</v>
      </c>
      <c r="D260" s="7" t="s">
        <v>215</v>
      </c>
      <c r="E260" s="20" t="s">
        <v>309</v>
      </c>
      <c r="F260"/>
      <c r="G260"/>
      <c r="H260"/>
      <c r="I260">
        <v>28.7</v>
      </c>
      <c r="J260">
        <v>29.6</v>
      </c>
      <c r="K260" s="25">
        <f>+J260*0.04</f>
        <v>1.1840000000000002</v>
      </c>
      <c r="L260" s="25">
        <f>+J260+K260</f>
        <v>30.784000000000002</v>
      </c>
      <c r="M260" s="32"/>
    </row>
    <row r="261" spans="1:13" s="9" customFormat="1" x14ac:dyDescent="0.25">
      <c r="A261" s="24"/>
      <c r="B261" s="24"/>
      <c r="C261" s="16">
        <v>9788417710354</v>
      </c>
      <c r="D261" s="4" t="s">
        <v>216</v>
      </c>
      <c r="E261" t="s">
        <v>309</v>
      </c>
      <c r="I261" s="9">
        <v>16.739999999999998</v>
      </c>
      <c r="J261">
        <v>17.3</v>
      </c>
      <c r="K261" s="25">
        <f>+J261*0.04</f>
        <v>0.69200000000000006</v>
      </c>
      <c r="L261" s="25">
        <f>+J261+K261</f>
        <v>17.992000000000001</v>
      </c>
      <c r="M261" s="31"/>
    </row>
    <row r="262" spans="1:13" s="9" customFormat="1" x14ac:dyDescent="0.25">
      <c r="A262" s="24" t="s">
        <v>176</v>
      </c>
      <c r="B262" s="24"/>
      <c r="D262" s="4" t="s">
        <v>130</v>
      </c>
      <c r="E262"/>
    </row>
    <row r="263" spans="1:13" s="4" customFormat="1" x14ac:dyDescent="0.25">
      <c r="A263" s="7" t="s">
        <v>217</v>
      </c>
      <c r="B263" s="7"/>
      <c r="C263" s="16"/>
      <c r="D263" s="4" t="s">
        <v>130</v>
      </c>
      <c r="E263"/>
      <c r="F263" s="3"/>
      <c r="G263" s="3"/>
      <c r="J263" s="1"/>
      <c r="K263" s="25"/>
      <c r="L263" s="25"/>
    </row>
    <row r="264" spans="1:13" x14ac:dyDescent="0.25">
      <c r="C264" s="16"/>
    </row>
    <row r="265" spans="1:13" x14ac:dyDescent="0.25">
      <c r="A265" s="18" t="s">
        <v>310</v>
      </c>
    </row>
    <row r="266" spans="1:13" x14ac:dyDescent="0.25">
      <c r="C266" s="16"/>
      <c r="F266" s="4"/>
      <c r="G266" s="4"/>
      <c r="H266" s="4"/>
    </row>
    <row r="267" spans="1:13" s="1" customFormat="1" x14ac:dyDescent="0.25">
      <c r="B267" s="18"/>
      <c r="C267" s="16"/>
      <c r="D267" s="14" t="s">
        <v>45</v>
      </c>
      <c r="E267"/>
      <c r="F267" s="4"/>
      <c r="G267" s="4"/>
      <c r="H267" s="4"/>
    </row>
    <row r="268" spans="1:13" s="1" customFormat="1" x14ac:dyDescent="0.25">
      <c r="B268" s="18"/>
      <c r="C268" s="16"/>
      <c r="D268"/>
      <c r="E268"/>
      <c r="F268" s="4"/>
      <c r="G268" s="4"/>
      <c r="H268" s="4"/>
    </row>
    <row r="269" spans="1:13" s="1" customFormat="1" x14ac:dyDescent="0.25">
      <c r="A269" s="19" t="s">
        <v>146</v>
      </c>
      <c r="B269" s="19"/>
      <c r="C269" s="16"/>
      <c r="D269"/>
      <c r="E269"/>
      <c r="F269" s="4"/>
      <c r="G269" s="4"/>
      <c r="H269" s="4"/>
    </row>
    <row r="270" spans="1:13" s="1" customFormat="1" x14ac:dyDescent="0.25">
      <c r="A270" s="7" t="s">
        <v>108</v>
      </c>
      <c r="B270" s="7"/>
      <c r="C270" s="16">
        <v>9788469609149</v>
      </c>
      <c r="D270" s="4" t="s">
        <v>201</v>
      </c>
      <c r="E270" t="s">
        <v>96</v>
      </c>
      <c r="F270" s="4"/>
      <c r="G270" s="4"/>
      <c r="H270" s="4">
        <v>36.729999999999997</v>
      </c>
      <c r="I270" s="1">
        <v>38.200000000000003</v>
      </c>
      <c r="J270" s="25">
        <f>+H270*0.95</f>
        <v>34.893499999999996</v>
      </c>
      <c r="K270" s="25">
        <f>+J270*0.04</f>
        <v>1.3957399999999998</v>
      </c>
      <c r="L270" s="25">
        <f>+J270+K270</f>
        <v>36.289239999999992</v>
      </c>
    </row>
    <row r="271" spans="1:13" s="1" customFormat="1" x14ac:dyDescent="0.25">
      <c r="A271" s="18"/>
      <c r="B271" s="18"/>
      <c r="C271" s="16">
        <v>9788467591187</v>
      </c>
      <c r="D271" s="4" t="s">
        <v>109</v>
      </c>
      <c r="E271" t="s">
        <v>47</v>
      </c>
      <c r="F271" s="3">
        <v>9.57</v>
      </c>
      <c r="G271" s="3"/>
      <c r="H271" s="4"/>
      <c r="J271" s="25">
        <f>+F271*0.95</f>
        <v>9.0914999999999999</v>
      </c>
      <c r="K271" s="25">
        <f>+J271*0.04</f>
        <v>0.36365999999999998</v>
      </c>
      <c r="L271" s="25">
        <f>+J271+K271</f>
        <v>9.4551599999999993</v>
      </c>
    </row>
    <row r="272" spans="1:13" s="1" customFormat="1" x14ac:dyDescent="0.25">
      <c r="A272" s="18"/>
      <c r="B272" s="18"/>
      <c r="C272" s="16">
        <v>9788467585995</v>
      </c>
      <c r="D272" s="4" t="s">
        <v>218</v>
      </c>
      <c r="E272" t="s">
        <v>47</v>
      </c>
      <c r="F272" s="17"/>
      <c r="G272" s="17"/>
      <c r="H272" s="4"/>
      <c r="J272" s="25"/>
      <c r="K272" s="25"/>
      <c r="L272" s="25"/>
    </row>
    <row r="273" spans="1:13" s="1" customFormat="1" x14ac:dyDescent="0.25">
      <c r="A273" s="18"/>
      <c r="B273" s="18"/>
      <c r="C273" s="16">
        <v>9788467585025</v>
      </c>
      <c r="D273" s="4" t="s">
        <v>274</v>
      </c>
      <c r="E273" t="s">
        <v>47</v>
      </c>
      <c r="F273" s="17"/>
      <c r="G273" s="17"/>
      <c r="H273" s="4"/>
      <c r="J273" s="25"/>
      <c r="K273" s="25"/>
      <c r="L273" s="25"/>
      <c r="M273" s="4" t="s">
        <v>311</v>
      </c>
    </row>
    <row r="274" spans="1:13" s="1" customFormat="1" x14ac:dyDescent="0.25">
      <c r="A274" s="18" t="s">
        <v>128</v>
      </c>
      <c r="B274" s="18"/>
      <c r="C274" s="16">
        <v>9789963485437</v>
      </c>
      <c r="D274" s="4" t="s">
        <v>110</v>
      </c>
      <c r="E274" t="s">
        <v>111</v>
      </c>
      <c r="F274" s="4"/>
      <c r="G274" s="4"/>
      <c r="H274" s="4">
        <v>35.479999999999997</v>
      </c>
      <c r="J274" s="25">
        <f>+H274*0.95</f>
        <v>33.705999999999996</v>
      </c>
      <c r="K274" s="25">
        <f>+J274*0.04</f>
        <v>1.3482399999999999</v>
      </c>
      <c r="L274" s="25">
        <f>+J274+K274</f>
        <v>35.054239999999993</v>
      </c>
    </row>
    <row r="275" spans="1:13" s="1" customFormat="1" x14ac:dyDescent="0.25">
      <c r="A275" s="18" t="s">
        <v>147</v>
      </c>
      <c r="B275" s="18"/>
      <c r="C275" s="16"/>
      <c r="D275" s="4" t="s">
        <v>130</v>
      </c>
      <c r="E275"/>
      <c r="F275" s="4"/>
      <c r="G275" s="4"/>
      <c r="H275" s="4"/>
    </row>
    <row r="276" spans="1:13" s="1" customFormat="1" x14ac:dyDescent="0.25">
      <c r="A276" s="18" t="s">
        <v>131</v>
      </c>
      <c r="B276" s="18"/>
      <c r="C276" s="16"/>
      <c r="D276" s="4" t="s">
        <v>130</v>
      </c>
      <c r="E276"/>
      <c r="F276" s="3">
        <v>27.42184</v>
      </c>
      <c r="G276" s="3" t="s">
        <v>1</v>
      </c>
      <c r="J276" s="25">
        <f>+F276*0.95</f>
        <v>26.050747999999999</v>
      </c>
      <c r="K276" s="25">
        <f>+J276*0.04</f>
        <v>1.0420299200000001</v>
      </c>
      <c r="L276" s="25">
        <f>+J276+K276</f>
        <v>27.09277792</v>
      </c>
    </row>
    <row r="277" spans="1:13" s="1" customFormat="1" x14ac:dyDescent="0.25">
      <c r="A277" s="18" t="s">
        <v>148</v>
      </c>
      <c r="B277" s="18"/>
      <c r="C277" s="16"/>
      <c r="D277" s="4" t="s">
        <v>130</v>
      </c>
      <c r="E277"/>
      <c r="F277" s="27"/>
      <c r="G277" s="27"/>
    </row>
    <row r="278" spans="1:13" s="1" customFormat="1" x14ac:dyDescent="0.25">
      <c r="A278" s="18"/>
      <c r="B278" s="18"/>
      <c r="C278" s="16"/>
      <c r="D278" s="4"/>
      <c r="E278"/>
      <c r="F278" s="17"/>
      <c r="G278" s="17"/>
    </row>
    <row r="279" spans="1:13" s="1" customFormat="1" x14ac:dyDescent="0.25">
      <c r="A279" s="19" t="s">
        <v>144</v>
      </c>
      <c r="B279" s="19"/>
      <c r="C279" s="16"/>
      <c r="D279" s="4"/>
      <c r="E279"/>
      <c r="F279" s="28"/>
      <c r="G279" s="28"/>
    </row>
    <row r="280" spans="1:13" s="1" customFormat="1" x14ac:dyDescent="0.25">
      <c r="A280" s="18" t="s">
        <v>112</v>
      </c>
      <c r="B280" s="18"/>
      <c r="C280" s="16">
        <v>9788468206837</v>
      </c>
      <c r="D280" s="4" t="s">
        <v>112</v>
      </c>
      <c r="E280" t="s">
        <v>77</v>
      </c>
      <c r="F280" s="3"/>
      <c r="G280" s="3"/>
      <c r="H280" s="1">
        <v>41.3</v>
      </c>
      <c r="I280" s="1">
        <v>42.95</v>
      </c>
      <c r="J280" s="25">
        <f>+H280*0.95</f>
        <v>39.234999999999992</v>
      </c>
      <c r="K280" s="25">
        <f t="shared" ref="K280:K289" si="24">+J280*0.04</f>
        <v>1.5693999999999997</v>
      </c>
      <c r="L280" s="25">
        <f t="shared" ref="L280:L289" si="25">+J280+K280</f>
        <v>40.804399999999994</v>
      </c>
    </row>
    <row r="281" spans="1:13" s="1" customFormat="1" x14ac:dyDescent="0.25">
      <c r="A281" s="18" t="s">
        <v>90</v>
      </c>
      <c r="B281" s="18"/>
      <c r="C281" s="16">
        <v>9788468033075</v>
      </c>
      <c r="D281" s="4" t="s">
        <v>90</v>
      </c>
      <c r="E281" t="s">
        <v>66</v>
      </c>
      <c r="F281"/>
      <c r="G281"/>
      <c r="H281">
        <v>36.49</v>
      </c>
      <c r="I281">
        <v>37.950000000000003</v>
      </c>
      <c r="J281" s="25">
        <f>+H281*0.95</f>
        <v>34.665500000000002</v>
      </c>
      <c r="K281" s="25">
        <f t="shared" si="24"/>
        <v>1.3866200000000002</v>
      </c>
      <c r="L281" s="25">
        <f t="shared" si="25"/>
        <v>36.052120000000002</v>
      </c>
    </row>
    <row r="282" spans="1:13" s="1" customFormat="1" x14ac:dyDescent="0.25">
      <c r="A282" s="18" t="s">
        <v>113</v>
      </c>
      <c r="B282" s="18"/>
      <c r="C282" s="16">
        <v>9788448191542</v>
      </c>
      <c r="D282" s="4" t="s">
        <v>113</v>
      </c>
      <c r="E282" t="s">
        <v>114</v>
      </c>
      <c r="F282"/>
      <c r="G282"/>
      <c r="H282">
        <v>36.01</v>
      </c>
      <c r="I282"/>
      <c r="J282" s="25">
        <f>+H282*0.95</f>
        <v>34.209499999999998</v>
      </c>
      <c r="K282" s="25">
        <f t="shared" si="24"/>
        <v>1.3683799999999999</v>
      </c>
      <c r="L282" s="25">
        <f t="shared" si="25"/>
        <v>35.57788</v>
      </c>
    </row>
    <row r="283" spans="1:13" s="1" customFormat="1" x14ac:dyDescent="0.25">
      <c r="A283" s="18" t="s">
        <v>115</v>
      </c>
      <c r="B283" s="18"/>
      <c r="C283" s="16">
        <v>9788467576597</v>
      </c>
      <c r="D283" s="4" t="s">
        <v>39</v>
      </c>
      <c r="E283" t="s">
        <v>47</v>
      </c>
      <c r="F283" s="3">
        <v>35.362499999999997</v>
      </c>
      <c r="G283" s="3" t="s">
        <v>1</v>
      </c>
      <c r="J283" s="25">
        <f>+F283*0.95</f>
        <v>33.594374999999992</v>
      </c>
      <c r="K283" s="25">
        <f t="shared" si="24"/>
        <v>1.3437749999999997</v>
      </c>
      <c r="L283" s="25">
        <f t="shared" si="25"/>
        <v>34.938149999999993</v>
      </c>
    </row>
    <row r="284" spans="1:13" s="1" customFormat="1" x14ac:dyDescent="0.25">
      <c r="A284" s="18" t="s">
        <v>149</v>
      </c>
      <c r="B284" s="18"/>
      <c r="C284" s="16">
        <v>9788481043679</v>
      </c>
      <c r="D284" s="4" t="s">
        <v>275</v>
      </c>
      <c r="E284" t="s">
        <v>57</v>
      </c>
      <c r="F284" s="3"/>
      <c r="G284" s="3"/>
      <c r="H284" s="1">
        <v>13.94</v>
      </c>
      <c r="J284" s="25">
        <f>+H284*0.95</f>
        <v>13.242999999999999</v>
      </c>
      <c r="K284" s="25">
        <f t="shared" si="24"/>
        <v>0.52971999999999997</v>
      </c>
      <c r="L284" s="25">
        <f t="shared" si="25"/>
        <v>13.772719999999998</v>
      </c>
      <c r="M284" s="4" t="s">
        <v>311</v>
      </c>
    </row>
    <row r="285" spans="1:13" s="1" customFormat="1" x14ac:dyDescent="0.25">
      <c r="A285" s="18" t="s">
        <v>150</v>
      </c>
      <c r="B285" s="18"/>
      <c r="C285" s="16">
        <v>9788499741482</v>
      </c>
      <c r="D285" s="4" t="s">
        <v>138</v>
      </c>
      <c r="E285" t="s">
        <v>139</v>
      </c>
      <c r="F285" s="3"/>
      <c r="G285" s="3"/>
      <c r="I285" s="1">
        <v>48</v>
      </c>
      <c r="J285" s="1">
        <v>45.19</v>
      </c>
      <c r="K285" s="25">
        <f t="shared" si="24"/>
        <v>1.8075999999999999</v>
      </c>
      <c r="L285" s="25">
        <f t="shared" si="25"/>
        <v>46.997599999999998</v>
      </c>
    </row>
    <row r="286" spans="1:13" s="1" customFormat="1" x14ac:dyDescent="0.25">
      <c r="A286" s="18"/>
      <c r="B286" s="18"/>
      <c r="C286" s="16">
        <v>9788493579890</v>
      </c>
      <c r="D286" s="4" t="s">
        <v>219</v>
      </c>
      <c r="E286" t="s">
        <v>220</v>
      </c>
      <c r="F286" s="3"/>
      <c r="G286" s="3"/>
      <c r="K286" s="25"/>
      <c r="L286" s="25"/>
    </row>
    <row r="287" spans="1:13" s="1" customFormat="1" x14ac:dyDescent="0.25">
      <c r="A287" s="18" t="s">
        <v>151</v>
      </c>
      <c r="B287" s="18"/>
      <c r="C287" s="16">
        <v>9788468238968</v>
      </c>
      <c r="D287" s="4" t="s">
        <v>116</v>
      </c>
      <c r="E287" t="s">
        <v>77</v>
      </c>
      <c r="F287" s="3"/>
      <c r="G287" s="3"/>
      <c r="H287" s="1">
        <v>44.38</v>
      </c>
      <c r="I287" s="1">
        <v>46.16</v>
      </c>
      <c r="J287" s="25">
        <f>+H287*0.95</f>
        <v>42.161000000000001</v>
      </c>
      <c r="K287" s="25">
        <f t="shared" si="24"/>
        <v>1.6864400000000002</v>
      </c>
      <c r="L287" s="25">
        <f t="shared" si="25"/>
        <v>43.847439999999999</v>
      </c>
    </row>
    <row r="288" spans="1:13" s="1" customFormat="1" x14ac:dyDescent="0.25">
      <c r="A288" s="18" t="s">
        <v>152</v>
      </c>
      <c r="B288" s="18"/>
      <c r="C288" s="16">
        <v>9788468230559</v>
      </c>
      <c r="D288" s="4" t="s">
        <v>117</v>
      </c>
      <c r="E288" t="s">
        <v>77</v>
      </c>
      <c r="F288" s="3"/>
      <c r="G288" s="3"/>
      <c r="H288" s="1">
        <v>41.3</v>
      </c>
      <c r="I288" s="1">
        <v>42.95</v>
      </c>
      <c r="J288" s="25">
        <f>+H288*0.95</f>
        <v>39.234999999999992</v>
      </c>
      <c r="K288" s="25">
        <f t="shared" si="24"/>
        <v>1.5693999999999997</v>
      </c>
      <c r="L288" s="25">
        <f t="shared" si="25"/>
        <v>40.804399999999994</v>
      </c>
    </row>
    <row r="289" spans="1:13" s="1" customFormat="1" x14ac:dyDescent="0.25">
      <c r="A289" s="18" t="s">
        <v>105</v>
      </c>
      <c r="B289" s="18"/>
      <c r="C289" s="16">
        <v>9788467576542</v>
      </c>
      <c r="D289" s="4" t="s">
        <v>38</v>
      </c>
      <c r="E289" t="s">
        <v>47</v>
      </c>
      <c r="F289" s="3">
        <v>35.362499999999997</v>
      </c>
      <c r="G289" s="3" t="s">
        <v>1</v>
      </c>
      <c r="J289" s="25">
        <f>+F289*0.95</f>
        <v>33.594374999999992</v>
      </c>
      <c r="K289" s="25">
        <f t="shared" si="24"/>
        <v>1.3437749999999997</v>
      </c>
      <c r="L289" s="25">
        <f t="shared" si="25"/>
        <v>34.938149999999993</v>
      </c>
    </row>
    <row r="290" spans="1:13" x14ac:dyDescent="0.25">
      <c r="A290" s="20"/>
    </row>
    <row r="291" spans="1:13" x14ac:dyDescent="0.25">
      <c r="A291" s="21" t="s">
        <v>154</v>
      </c>
      <c r="B291" s="21"/>
    </row>
    <row r="292" spans="1:13" x14ac:dyDescent="0.25">
      <c r="A292" s="18" t="s">
        <v>155</v>
      </c>
      <c r="B292" s="18"/>
      <c r="C292" s="16">
        <v>9788448611309</v>
      </c>
      <c r="D292" s="4" t="s">
        <v>118</v>
      </c>
      <c r="E292" t="s">
        <v>114</v>
      </c>
      <c r="H292">
        <v>33.9</v>
      </c>
      <c r="J292" s="25">
        <f>+H292*0.95+0.01</f>
        <v>32.214999999999996</v>
      </c>
      <c r="K292" s="25">
        <f t="shared" ref="K292:K297" si="26">+J292*0.04</f>
        <v>1.2886</v>
      </c>
      <c r="L292" s="25">
        <f t="shared" ref="L292:L297" si="27">+J292+K292</f>
        <v>33.503599999999999</v>
      </c>
    </row>
    <row r="293" spans="1:13" x14ac:dyDescent="0.25">
      <c r="A293" s="18" t="s">
        <v>156</v>
      </c>
      <c r="B293" s="18"/>
      <c r="C293" s="16">
        <v>9788468321578</v>
      </c>
      <c r="D293" s="4" t="s">
        <v>119</v>
      </c>
      <c r="E293" t="s">
        <v>120</v>
      </c>
      <c r="H293">
        <v>25.24</v>
      </c>
      <c r="J293" s="25">
        <f>+H293*0.95+0.01</f>
        <v>23.988</v>
      </c>
      <c r="K293" s="25">
        <f t="shared" si="26"/>
        <v>0.95952000000000004</v>
      </c>
      <c r="L293" s="25">
        <f t="shared" si="27"/>
        <v>24.947520000000001</v>
      </c>
    </row>
    <row r="294" spans="1:13" x14ac:dyDescent="0.25">
      <c r="A294" s="18" t="s">
        <v>157</v>
      </c>
      <c r="B294" s="18"/>
      <c r="C294" s="16">
        <v>9788467384505</v>
      </c>
      <c r="D294" s="4" t="s">
        <v>277</v>
      </c>
      <c r="E294" t="s">
        <v>57</v>
      </c>
      <c r="M294" s="4" t="s">
        <v>311</v>
      </c>
    </row>
    <row r="295" spans="1:13" x14ac:dyDescent="0.25">
      <c r="A295" s="18"/>
      <c r="B295" s="18"/>
      <c r="C295" s="16">
        <v>9788420651361</v>
      </c>
      <c r="D295" s="4" t="s">
        <v>221</v>
      </c>
      <c r="E295" t="s">
        <v>122</v>
      </c>
      <c r="J295" s="25"/>
      <c r="K295" s="25"/>
      <c r="L295" s="25"/>
    </row>
    <row r="296" spans="1:13" x14ac:dyDescent="0.25">
      <c r="A296" s="20"/>
      <c r="C296" s="16">
        <v>9788431641405</v>
      </c>
      <c r="D296" s="4" t="s">
        <v>121</v>
      </c>
      <c r="E296" t="s">
        <v>77</v>
      </c>
      <c r="F296">
        <v>8.85</v>
      </c>
      <c r="J296" s="25">
        <f>+F296*0.95</f>
        <v>8.4074999999999989</v>
      </c>
      <c r="K296" s="25">
        <f t="shared" si="26"/>
        <v>0.33629999999999999</v>
      </c>
      <c r="L296" s="25">
        <f t="shared" si="27"/>
        <v>8.7437999999999985</v>
      </c>
    </row>
    <row r="297" spans="1:13" x14ac:dyDescent="0.25">
      <c r="A297" s="20"/>
      <c r="C297" s="16">
        <v>9788431681371</v>
      </c>
      <c r="D297" s="4" t="s">
        <v>123</v>
      </c>
      <c r="E297" t="s">
        <v>77</v>
      </c>
      <c r="H297">
        <v>10.82</v>
      </c>
      <c r="J297" s="25">
        <f>+H297*0.95+0.01</f>
        <v>10.289</v>
      </c>
      <c r="K297" s="25">
        <f t="shared" si="26"/>
        <v>0.41155999999999998</v>
      </c>
      <c r="L297" s="25">
        <f t="shared" si="27"/>
        <v>10.700559999999999</v>
      </c>
    </row>
    <row r="298" spans="1:13" x14ac:dyDescent="0.25">
      <c r="A298" s="20"/>
      <c r="C298" s="16">
        <v>9788420674209</v>
      </c>
      <c r="D298" s="4" t="s">
        <v>276</v>
      </c>
      <c r="E298" t="s">
        <v>122</v>
      </c>
      <c r="H298">
        <v>31.92</v>
      </c>
      <c r="J298" s="25">
        <f>+H298*0.95+0.01</f>
        <v>30.334000000000003</v>
      </c>
      <c r="K298" s="25">
        <f>+J298*0.04</f>
        <v>1.2133600000000002</v>
      </c>
      <c r="L298" s="25">
        <f>+J298+K298</f>
        <v>31.547360000000005</v>
      </c>
      <c r="M298" s="4" t="s">
        <v>311</v>
      </c>
    </row>
    <row r="299" spans="1:13" x14ac:dyDescent="0.25">
      <c r="A299" s="18" t="s">
        <v>293</v>
      </c>
      <c r="B299" s="18"/>
      <c r="C299" s="16">
        <v>9788469828670</v>
      </c>
      <c r="D299" s="4" t="s">
        <v>294</v>
      </c>
      <c r="E299" t="s">
        <v>54</v>
      </c>
      <c r="J299" s="25"/>
      <c r="K299" s="25"/>
      <c r="L299" s="25"/>
      <c r="M299" s="1"/>
    </row>
    <row r="300" spans="1:13" x14ac:dyDescent="0.25">
      <c r="A300" s="18" t="s">
        <v>158</v>
      </c>
      <c r="B300" s="18"/>
      <c r="C300" s="16"/>
      <c r="D300" s="4" t="s">
        <v>130</v>
      </c>
    </row>
    <row r="301" spans="1:13" x14ac:dyDescent="0.25">
      <c r="A301" s="18" t="s">
        <v>159</v>
      </c>
      <c r="B301" s="18"/>
      <c r="C301" s="16"/>
      <c r="D301" s="4" t="s">
        <v>130</v>
      </c>
    </row>
    <row r="302" spans="1:13" x14ac:dyDescent="0.25">
      <c r="C302" s="16"/>
      <c r="D302" s="4"/>
    </row>
    <row r="304" spans="1:13" x14ac:dyDescent="0.25">
      <c r="C304" s="16"/>
      <c r="F304" s="1"/>
      <c r="G304" s="1"/>
      <c r="H304" s="1"/>
    </row>
    <row r="305" spans="1:13" s="1" customFormat="1" x14ac:dyDescent="0.25">
      <c r="B305" s="18"/>
      <c r="C305" s="16"/>
      <c r="D305" s="14" t="s">
        <v>46</v>
      </c>
      <c r="E305"/>
    </row>
    <row r="306" spans="1:13" s="1" customFormat="1" x14ac:dyDescent="0.25">
      <c r="B306" s="18"/>
      <c r="C306" s="16"/>
      <c r="D306"/>
      <c r="E306"/>
    </row>
    <row r="307" spans="1:13" s="1" customFormat="1" x14ac:dyDescent="0.25">
      <c r="A307" s="19" t="s">
        <v>145</v>
      </c>
      <c r="B307" s="19"/>
      <c r="C307" s="16"/>
      <c r="D307"/>
      <c r="E307"/>
    </row>
    <row r="308" spans="1:13" s="1" customFormat="1" x14ac:dyDescent="0.25">
      <c r="A308" s="7" t="s">
        <v>128</v>
      </c>
      <c r="B308" s="7"/>
      <c r="C308" s="16">
        <v>9789963489053</v>
      </c>
      <c r="D308" s="4" t="s">
        <v>124</v>
      </c>
      <c r="E308" t="s">
        <v>111</v>
      </c>
      <c r="H308" s="1">
        <v>32.64</v>
      </c>
      <c r="J308" s="25">
        <f>+H308*0.95</f>
        <v>31.007999999999999</v>
      </c>
      <c r="K308" s="25">
        <f>+J308*0.04</f>
        <v>1.2403200000000001</v>
      </c>
      <c r="L308" s="25">
        <f>+J308+K308</f>
        <v>32.24832</v>
      </c>
    </row>
    <row r="309" spans="1:13" s="1" customFormat="1" x14ac:dyDescent="0.25">
      <c r="A309" s="7" t="s">
        <v>129</v>
      </c>
      <c r="B309" s="7"/>
      <c r="C309" s="4"/>
      <c r="D309" s="4" t="s">
        <v>130</v>
      </c>
      <c r="E309"/>
    </row>
    <row r="310" spans="1:13" s="1" customFormat="1" x14ac:dyDescent="0.25">
      <c r="A310" s="7" t="s">
        <v>108</v>
      </c>
      <c r="B310" s="7"/>
      <c r="C310" s="16">
        <v>9788469611531</v>
      </c>
      <c r="D310" s="4" t="s">
        <v>200</v>
      </c>
      <c r="E310" t="s">
        <v>96</v>
      </c>
      <c r="H310" s="1">
        <v>37.93</v>
      </c>
      <c r="I310" s="1">
        <v>39.450000000000003</v>
      </c>
      <c r="J310" s="25">
        <f>+H310*0.95</f>
        <v>36.033499999999997</v>
      </c>
      <c r="K310" s="25">
        <f>+J310*0.04</f>
        <v>1.4413399999999998</v>
      </c>
      <c r="L310" s="25">
        <f>+J310+K310</f>
        <v>37.474839999999993</v>
      </c>
    </row>
    <row r="311" spans="1:13" s="1" customFormat="1" x14ac:dyDescent="0.25">
      <c r="A311" s="7"/>
      <c r="B311" s="7"/>
      <c r="C311" s="16">
        <v>9788467592078</v>
      </c>
      <c r="D311" s="4" t="s">
        <v>278</v>
      </c>
      <c r="E311" t="s">
        <v>47</v>
      </c>
      <c r="J311" s="25"/>
      <c r="K311" s="25"/>
      <c r="L311" s="25"/>
      <c r="M311" s="4" t="s">
        <v>311</v>
      </c>
    </row>
    <row r="312" spans="1:13" s="1" customFormat="1" x14ac:dyDescent="0.25">
      <c r="A312" s="7"/>
      <c r="B312" s="7"/>
      <c r="C312" s="16">
        <v>9788432225864</v>
      </c>
      <c r="D312" s="4" t="s">
        <v>125</v>
      </c>
      <c r="E312" t="s">
        <v>222</v>
      </c>
      <c r="H312" s="1">
        <v>7.64</v>
      </c>
      <c r="J312" s="25">
        <f>+H312*0.95</f>
        <v>7.2579999999999991</v>
      </c>
      <c r="K312" s="25">
        <f>+J312*0.04</f>
        <v>0.29031999999999997</v>
      </c>
      <c r="L312" s="25">
        <f>+J312+K312</f>
        <v>7.5483199999999995</v>
      </c>
    </row>
    <row r="313" spans="1:13" s="1" customFormat="1" x14ac:dyDescent="0.25">
      <c r="A313" s="7"/>
      <c r="B313" s="7"/>
      <c r="C313" s="16">
        <v>9788423342792</v>
      </c>
      <c r="D313" s="4" t="s">
        <v>224</v>
      </c>
      <c r="E313" t="s">
        <v>223</v>
      </c>
      <c r="H313" s="1">
        <v>8.61</v>
      </c>
      <c r="J313" s="25">
        <f>+H313*0.95</f>
        <v>8.1794999999999991</v>
      </c>
      <c r="K313" s="25">
        <f>+J313*0.04</f>
        <v>0.32717999999999997</v>
      </c>
      <c r="L313" s="25">
        <f>+J313+K313</f>
        <v>8.5066799999999994</v>
      </c>
    </row>
    <row r="314" spans="1:13" s="1" customFormat="1" x14ac:dyDescent="0.25">
      <c r="A314" s="7" t="s">
        <v>131</v>
      </c>
      <c r="B314" s="7"/>
      <c r="C314" s="4"/>
      <c r="D314" s="4" t="s">
        <v>130</v>
      </c>
      <c r="E314"/>
    </row>
    <row r="315" spans="1:13" s="1" customFormat="1" x14ac:dyDescent="0.25">
      <c r="A315" s="4"/>
      <c r="B315" s="7"/>
      <c r="C315" s="4"/>
      <c r="D315" s="4"/>
      <c r="E315"/>
    </row>
    <row r="316" spans="1:13" s="1" customFormat="1" x14ac:dyDescent="0.25">
      <c r="A316" s="19" t="s">
        <v>144</v>
      </c>
      <c r="B316" s="19"/>
      <c r="C316" s="16"/>
      <c r="D316"/>
      <c r="E316"/>
    </row>
    <row r="317" spans="1:13" s="1" customFormat="1" x14ac:dyDescent="0.25">
      <c r="A317" s="18" t="s">
        <v>132</v>
      </c>
      <c r="B317" s="18"/>
      <c r="C317" s="16">
        <v>9788414101933</v>
      </c>
      <c r="D317" s="4" t="s">
        <v>90</v>
      </c>
      <c r="E317" t="s">
        <v>66</v>
      </c>
      <c r="F317"/>
      <c r="G317"/>
      <c r="H317">
        <v>36.49</v>
      </c>
      <c r="I317">
        <v>37.950000000000003</v>
      </c>
      <c r="J317" s="25">
        <f>+H317*0.95</f>
        <v>34.665500000000002</v>
      </c>
      <c r="K317" s="25">
        <f>+J317*0.04</f>
        <v>1.3866200000000002</v>
      </c>
      <c r="L317" s="25">
        <f>+J317+K317</f>
        <v>36.052120000000002</v>
      </c>
    </row>
    <row r="318" spans="1:13" s="1" customFormat="1" x14ac:dyDescent="0.25">
      <c r="A318" s="18" t="s">
        <v>133</v>
      </c>
      <c r="B318" s="18"/>
      <c r="C318" s="16">
        <v>9788467587203</v>
      </c>
      <c r="D318" s="10" t="s">
        <v>41</v>
      </c>
      <c r="E318" t="s">
        <v>47</v>
      </c>
      <c r="F318" s="3">
        <v>37.658499999999997</v>
      </c>
      <c r="G318" s="3" t="s">
        <v>1</v>
      </c>
      <c r="H318" s="4"/>
      <c r="I318" s="4"/>
      <c r="J318" s="25">
        <f>+F318*0.95</f>
        <v>35.775574999999996</v>
      </c>
      <c r="K318" s="25">
        <f>+J318*0.04</f>
        <v>1.4310229999999999</v>
      </c>
      <c r="L318" s="25">
        <f>+J318+K318</f>
        <v>37.206598</v>
      </c>
    </row>
    <row r="319" spans="1:13" s="1" customFormat="1" x14ac:dyDescent="0.25">
      <c r="A319" s="18" t="s">
        <v>126</v>
      </c>
      <c r="B319" s="18"/>
      <c r="C319" s="16">
        <v>9788448609924</v>
      </c>
      <c r="D319" s="10" t="s">
        <v>126</v>
      </c>
      <c r="E319" t="s">
        <v>114</v>
      </c>
      <c r="F319" s="3"/>
      <c r="G319" s="3"/>
      <c r="H319" s="4">
        <v>36.68</v>
      </c>
      <c r="I319" s="4"/>
      <c r="J319" s="25">
        <f>+H319*0.95</f>
        <v>34.845999999999997</v>
      </c>
      <c r="K319" s="25">
        <f>+J319*0.04</f>
        <v>1.39384</v>
      </c>
      <c r="L319" s="25">
        <f>+J319+K319</f>
        <v>36.239839999999994</v>
      </c>
    </row>
    <row r="320" spans="1:13" s="1" customFormat="1" x14ac:dyDescent="0.25">
      <c r="A320" s="18" t="s">
        <v>134</v>
      </c>
      <c r="B320" s="18"/>
      <c r="C320" s="16"/>
      <c r="D320" s="10" t="s">
        <v>130</v>
      </c>
      <c r="E320"/>
      <c r="F320" s="29"/>
      <c r="G320" s="29"/>
      <c r="H320" s="4"/>
      <c r="I320" s="4"/>
      <c r="J320" s="25"/>
      <c r="K320" s="25"/>
      <c r="L320" s="25"/>
    </row>
    <row r="321" spans="1:13" s="1" customFormat="1" x14ac:dyDescent="0.25">
      <c r="A321" s="18" t="s">
        <v>127</v>
      </c>
      <c r="B321" s="18"/>
      <c r="C321" s="16">
        <v>9780190502591</v>
      </c>
      <c r="D321" s="10" t="s">
        <v>127</v>
      </c>
      <c r="E321" t="s">
        <v>57</v>
      </c>
      <c r="F321" s="3"/>
      <c r="G321" s="3"/>
      <c r="H321" s="4">
        <v>34.520000000000003</v>
      </c>
      <c r="I321" s="4"/>
      <c r="J321" s="25">
        <f>+H321*0.95</f>
        <v>32.794000000000004</v>
      </c>
      <c r="K321" s="25">
        <f>+J321*0.04</f>
        <v>1.3117600000000003</v>
      </c>
      <c r="L321" s="25">
        <f>+J321+K321</f>
        <v>34.105760000000004</v>
      </c>
    </row>
    <row r="322" spans="1:13" s="1" customFormat="1" x14ac:dyDescent="0.25">
      <c r="A322" s="18" t="s">
        <v>135</v>
      </c>
      <c r="B322" s="18"/>
      <c r="C322" s="16"/>
      <c r="D322" s="10" t="s">
        <v>130</v>
      </c>
      <c r="E322"/>
      <c r="F322" s="29"/>
      <c r="G322" s="29"/>
      <c r="H322" s="4"/>
      <c r="I322" s="4"/>
    </row>
    <row r="323" spans="1:13" s="1" customFormat="1" x14ac:dyDescent="0.25">
      <c r="A323" s="18" t="s">
        <v>136</v>
      </c>
      <c r="B323" s="18"/>
      <c r="C323" s="16">
        <v>9788468235806</v>
      </c>
      <c r="D323" s="10" t="s">
        <v>136</v>
      </c>
      <c r="E323" t="s">
        <v>77</v>
      </c>
      <c r="F323" s="3"/>
      <c r="G323" s="3"/>
      <c r="H323" s="4">
        <v>56.2</v>
      </c>
      <c r="I323" s="4">
        <v>58.45</v>
      </c>
      <c r="J323" s="25">
        <f>+H323*0.95</f>
        <v>53.39</v>
      </c>
      <c r="K323" s="25">
        <f>+J323*0.04</f>
        <v>2.1356000000000002</v>
      </c>
      <c r="L323" s="25">
        <f>+J323+K323</f>
        <v>55.525599999999997</v>
      </c>
    </row>
    <row r="324" spans="1:13" s="1" customFormat="1" x14ac:dyDescent="0.25">
      <c r="A324" s="18" t="s">
        <v>137</v>
      </c>
      <c r="B324" s="18"/>
      <c r="C324" s="16">
        <v>9788499741482</v>
      </c>
      <c r="D324" s="10" t="s">
        <v>138</v>
      </c>
      <c r="E324" t="s">
        <v>139</v>
      </c>
      <c r="F324" s="3"/>
      <c r="G324" s="3"/>
      <c r="H324" s="4">
        <v>22.6</v>
      </c>
      <c r="I324" s="4"/>
      <c r="J324" s="25">
        <f>+H324*0.95</f>
        <v>21.47</v>
      </c>
      <c r="K324" s="25">
        <f>+J324*0.04</f>
        <v>0.85880000000000001</v>
      </c>
      <c r="L324" s="25">
        <f>+J324+K324</f>
        <v>22.328799999999998</v>
      </c>
    </row>
    <row r="325" spans="1:13" s="1" customFormat="1" x14ac:dyDescent="0.25">
      <c r="A325" s="18" t="s">
        <v>140</v>
      </c>
      <c r="B325" s="18"/>
      <c r="C325" s="16">
        <v>9788471539168</v>
      </c>
      <c r="D325" s="10" t="s">
        <v>141</v>
      </c>
      <c r="E325" t="s">
        <v>139</v>
      </c>
      <c r="F325" s="3"/>
      <c r="G325" s="3"/>
      <c r="H325" s="4">
        <v>22.6</v>
      </c>
      <c r="I325" s="4"/>
      <c r="J325" s="25">
        <f>+H325*0.95</f>
        <v>21.47</v>
      </c>
      <c r="K325" s="25">
        <f>+J325*0.04</f>
        <v>0.85880000000000001</v>
      </c>
      <c r="L325" s="25">
        <f>+J325+K325</f>
        <v>22.328799999999998</v>
      </c>
      <c r="M325" s="4" t="s">
        <v>311</v>
      </c>
    </row>
    <row r="326" spans="1:13" s="1" customFormat="1" x14ac:dyDescent="0.25">
      <c r="A326" s="18" t="s">
        <v>153</v>
      </c>
      <c r="B326" s="18"/>
      <c r="C326" s="16"/>
      <c r="D326" s="10" t="s">
        <v>142</v>
      </c>
      <c r="E326"/>
      <c r="F326" s="29"/>
      <c r="G326" s="29"/>
      <c r="H326" s="4"/>
      <c r="I326" s="4"/>
      <c r="J326" s="25"/>
      <c r="K326" s="25"/>
      <c r="L326" s="25"/>
    </row>
    <row r="327" spans="1:13" s="1" customFormat="1" x14ac:dyDescent="0.25">
      <c r="A327" s="18" t="s">
        <v>143</v>
      </c>
      <c r="B327" s="18"/>
      <c r="C327" s="16">
        <v>9788469813034</v>
      </c>
      <c r="D327" s="10" t="s">
        <v>143</v>
      </c>
      <c r="E327" t="s">
        <v>54</v>
      </c>
      <c r="F327" s="3"/>
      <c r="G327" s="3"/>
      <c r="H327" s="4">
        <v>35.869999999999997</v>
      </c>
      <c r="I327" s="4">
        <v>37.299999999999997</v>
      </c>
      <c r="J327" s="25">
        <f>+H327*0.95</f>
        <v>34.076499999999996</v>
      </c>
      <c r="K327" s="25">
        <f>+J327*0.04</f>
        <v>1.3630599999999999</v>
      </c>
      <c r="L327" s="25">
        <f>+J327+K327</f>
        <v>35.439559999999993</v>
      </c>
    </row>
    <row r="328" spans="1:13" s="4" customFormat="1" x14ac:dyDescent="0.25">
      <c r="A328" s="7" t="s">
        <v>105</v>
      </c>
      <c r="B328" s="7"/>
      <c r="C328" s="16">
        <v>9788467587128</v>
      </c>
      <c r="D328" s="10" t="s">
        <v>40</v>
      </c>
      <c r="E328" t="s">
        <v>47</v>
      </c>
      <c r="F328" s="3">
        <v>37.658499999999997</v>
      </c>
      <c r="G328" s="3" t="s">
        <v>1</v>
      </c>
      <c r="J328" s="25">
        <f>+F328*0.95</f>
        <v>35.775574999999996</v>
      </c>
      <c r="K328" s="25">
        <f>+J328*0.04</f>
        <v>1.4310229999999999</v>
      </c>
      <c r="L328" s="25">
        <f>+J328+K328</f>
        <v>37.206598</v>
      </c>
    </row>
    <row r="329" spans="1:13" s="4" customFormat="1" ht="12.75" x14ac:dyDescent="0.2">
      <c r="B329" s="7"/>
    </row>
    <row r="330" spans="1:13" x14ac:dyDescent="0.25">
      <c r="A330" s="21" t="s">
        <v>154</v>
      </c>
      <c r="B330" s="21"/>
      <c r="C330" s="16"/>
    </row>
    <row r="331" spans="1:13" x14ac:dyDescent="0.25">
      <c r="A331" s="7" t="s">
        <v>156</v>
      </c>
      <c r="B331" s="7"/>
      <c r="C331" s="16">
        <v>9788468321585</v>
      </c>
      <c r="D331" s="4" t="s">
        <v>160</v>
      </c>
      <c r="E331" t="s">
        <v>120</v>
      </c>
      <c r="H331">
        <v>25.24</v>
      </c>
      <c r="J331" s="25">
        <f>+H331*0.95</f>
        <v>23.977999999999998</v>
      </c>
      <c r="K331" s="25">
        <f>+J331*0.04</f>
        <v>0.95911999999999997</v>
      </c>
      <c r="L331" s="25">
        <f>+J331+K331</f>
        <v>24.937119999999997</v>
      </c>
    </row>
    <row r="332" spans="1:13" x14ac:dyDescent="0.25">
      <c r="A332" s="18" t="s">
        <v>161</v>
      </c>
      <c r="B332" s="18"/>
      <c r="C332" s="16">
        <v>9788448611323</v>
      </c>
      <c r="D332" s="4" t="s">
        <v>162</v>
      </c>
      <c r="E332" t="s">
        <v>114</v>
      </c>
      <c r="H332">
        <v>33.9</v>
      </c>
      <c r="J332" s="25">
        <f>+H332*0.95+0.01</f>
        <v>32.214999999999996</v>
      </c>
      <c r="K332" s="25">
        <f>+J332*0.04</f>
        <v>1.2886</v>
      </c>
      <c r="L332" s="25">
        <f>+J332+K332</f>
        <v>33.503599999999999</v>
      </c>
    </row>
    <row r="333" spans="1:13" x14ac:dyDescent="0.25">
      <c r="A333" s="18" t="s">
        <v>163</v>
      </c>
      <c r="B333" s="18"/>
      <c r="C333" s="16"/>
      <c r="D333" s="4" t="s">
        <v>130</v>
      </c>
      <c r="J333" s="25"/>
      <c r="K333" s="25"/>
      <c r="L333" s="25"/>
    </row>
    <row r="336" spans="1:13" x14ac:dyDescent="0.25">
      <c r="A336" s="42" t="s">
        <v>312</v>
      </c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</sheetData>
  <mergeCells count="2">
    <mergeCell ref="A336:M337"/>
    <mergeCell ref="A2:M3"/>
  </mergeCells>
  <conditionalFormatting sqref="D21 D47:D48 D63:D64 D11 D83:D84 D74:D79 D112 D122:D123 D129:D134 D221:D224 D213 D204:D211 D241:D251 D276:D289 D182:D187 D136:D139 D142:D143 D91:D98 D102:D103 D148:D168 D292:D302 D100">
    <cfRule type="expression" dxfId="26" priority="28" stopIfTrue="1">
      <formula>AND(#REF!&gt;0,#REF!="")</formula>
    </cfRule>
  </conditionalFormatting>
  <conditionalFormatting sqref="D257:D259">
    <cfRule type="expression" dxfId="25" priority="27" stopIfTrue="1">
      <formula>AND(#REF!&gt;0,#REF!="")</formula>
    </cfRule>
  </conditionalFormatting>
  <conditionalFormatting sqref="D317">
    <cfRule type="expression" dxfId="24" priority="26" stopIfTrue="1">
      <formula>AND(#REF!&gt;0,#REF!="")</formula>
    </cfRule>
  </conditionalFormatting>
  <conditionalFormatting sqref="D190">
    <cfRule type="expression" dxfId="23" priority="25" stopIfTrue="1">
      <formula>AND(#REF!&gt;0,#REF!="")</formula>
    </cfRule>
  </conditionalFormatting>
  <conditionalFormatting sqref="D192">
    <cfRule type="expression" dxfId="22" priority="24" stopIfTrue="1">
      <formula>AND(#REF!&gt;0,#REF!="")</formula>
    </cfRule>
  </conditionalFormatting>
  <conditionalFormatting sqref="D194:D195">
    <cfRule type="expression" dxfId="21" priority="23" stopIfTrue="1">
      <formula>AND(#REF!&gt;0,#REF!="")</formula>
    </cfRule>
  </conditionalFormatting>
  <conditionalFormatting sqref="D214:D218">
    <cfRule type="expression" dxfId="20" priority="22" stopIfTrue="1">
      <formula>AND(#REF!&gt;0,#REF!="")</formula>
    </cfRule>
  </conditionalFormatting>
  <conditionalFormatting sqref="D225:D226">
    <cfRule type="expression" dxfId="19" priority="21" stopIfTrue="1">
      <formula>AND(#REF!&gt;0,#REF!="")</formula>
    </cfRule>
  </conditionalFormatting>
  <conditionalFormatting sqref="D262:D263">
    <cfRule type="expression" dxfId="18" priority="20" stopIfTrue="1">
      <formula>AND(#REF!&gt;0,#REF!="")</formula>
    </cfRule>
  </conditionalFormatting>
  <conditionalFormatting sqref="D271:D275">
    <cfRule type="expression" dxfId="17" priority="19" stopIfTrue="1">
      <formula>AND(#REF!&gt;0,#REF!="")</formula>
    </cfRule>
  </conditionalFormatting>
  <conditionalFormatting sqref="A309:D309 A308:B308 D308 A314:D315 A310:B313 D310:D313">
    <cfRule type="expression" dxfId="16" priority="18" stopIfTrue="1">
      <formula>AND(#REF!&gt;0,#REF!="")</formula>
    </cfRule>
  </conditionalFormatting>
  <conditionalFormatting sqref="A270:B270">
    <cfRule type="expression" dxfId="15" priority="17" stopIfTrue="1">
      <formula>AND(#REF!&gt;0,#REF!="")</formula>
    </cfRule>
  </conditionalFormatting>
  <conditionalFormatting sqref="D331">
    <cfRule type="expression" dxfId="14" priority="16" stopIfTrue="1">
      <formula>AND(#REF!&gt;0,#REF!="")</formula>
    </cfRule>
  </conditionalFormatting>
  <conditionalFormatting sqref="D332:D333">
    <cfRule type="expression" dxfId="13" priority="15" stopIfTrue="1">
      <formula>AND(#REF!&gt;0,#REF!="")</formula>
    </cfRule>
  </conditionalFormatting>
  <conditionalFormatting sqref="D196:D199">
    <cfRule type="expression" dxfId="12" priority="14" stopIfTrue="1">
      <formula>AND(#REF!&gt;0,#REF!="")</formula>
    </cfRule>
  </conditionalFormatting>
  <conditionalFormatting sqref="D270">
    <cfRule type="expression" dxfId="11" priority="13" stopIfTrue="1">
      <formula>AND(#REF!&gt;0,#REF!="")</formula>
    </cfRule>
  </conditionalFormatting>
  <conditionalFormatting sqref="D188:D189">
    <cfRule type="expression" dxfId="10" priority="12" stopIfTrue="1">
      <formula>AND(#REF!&gt;0,#REF!="")</formula>
    </cfRule>
  </conditionalFormatting>
  <conditionalFormatting sqref="D219:D220">
    <cfRule type="expression" dxfId="9" priority="11" stopIfTrue="1">
      <formula>AND(#REF!&gt;0,#REF!="")</formula>
    </cfRule>
  </conditionalFormatting>
  <conditionalFormatting sqref="D260:D261">
    <cfRule type="expression" dxfId="8" priority="10" stopIfTrue="1">
      <formula>AND(#REF!&gt;0,#REF!="")</formula>
    </cfRule>
  </conditionalFormatting>
  <conditionalFormatting sqref="D101">
    <cfRule type="expression" dxfId="7" priority="9" stopIfTrue="1">
      <formula>AND(#REF!&gt;0,#REF!="")</formula>
    </cfRule>
  </conditionalFormatting>
  <conditionalFormatting sqref="D173">
    <cfRule type="expression" dxfId="6" priority="8" stopIfTrue="1">
      <formula>AND(#REF!&gt;0,#REF!="")</formula>
    </cfRule>
  </conditionalFormatting>
  <conditionalFormatting sqref="D191">
    <cfRule type="expression" dxfId="5" priority="7" stopIfTrue="1">
      <formula>AND(#REF!&gt;0,#REF!="")</formula>
    </cfRule>
  </conditionalFormatting>
  <conditionalFormatting sqref="D203">
    <cfRule type="expression" dxfId="4" priority="6" stopIfTrue="1">
      <formula>AND(#REF!&gt;0,#REF!="")</formula>
    </cfRule>
  </conditionalFormatting>
  <conditionalFormatting sqref="D235">
    <cfRule type="expression" dxfId="3" priority="5" stopIfTrue="1">
      <formula>AND(#REF!&gt;0,#REF!="")</formula>
    </cfRule>
  </conditionalFormatting>
  <conditionalFormatting sqref="D227:D230">
    <cfRule type="expression" dxfId="2" priority="4" stopIfTrue="1">
      <formula>AND(#REF!&gt;0,#REF!="")</formula>
    </cfRule>
  </conditionalFormatting>
  <conditionalFormatting sqref="D99">
    <cfRule type="expression" dxfId="1" priority="3" stopIfTrue="1">
      <formula>AND(#REF!&gt;0,#REF!="")</formula>
    </cfRule>
  </conditionalFormatting>
  <conditionalFormatting sqref="D80">
    <cfRule type="expression" dxfId="0" priority="2" stopIfTrue="1">
      <formula>AND(#REF!&gt;0,#REF!="")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WEB</vt:lpstr>
      <vt:lpstr>'LISTADO WEB'!Área_de_impresión</vt:lpstr>
    </vt:vector>
  </TitlesOfParts>
  <Company>Grupo 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alopezr</dc:creator>
  <cp:lastModifiedBy>Hernán</cp:lastModifiedBy>
  <cp:lastPrinted>2019-06-25T07:31:46Z</cp:lastPrinted>
  <dcterms:created xsi:type="dcterms:W3CDTF">2017-06-06T15:17:54Z</dcterms:created>
  <dcterms:modified xsi:type="dcterms:W3CDTF">2019-06-26T10:54:22Z</dcterms:modified>
</cp:coreProperties>
</file>